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<sst xmlns="http://schemas.openxmlformats.org/spreadsheetml/2006/main" count="56" uniqueCount="55">
  <si>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Отчет о финансово-хозяйственной деятельности МКД </t>
  </si>
  <si>
    <t>за 2015 год</t>
  </si>
  <si>
    <t>ул. Приозерское шоссе д.5</t>
  </si>
  <si>
    <t>Общая площадь жилых помещений</t>
  </si>
  <si>
    <t>Приватиз.</t>
  </si>
  <si>
    <t>Муницип.</t>
  </si>
  <si>
    <t>Утвержденный тариф</t>
  </si>
  <si>
    <t>с 01.01.15г</t>
  </si>
  <si>
    <t>с 01.09.15г</t>
  </si>
  <si>
    <t>с 01.10.15г</t>
  </si>
  <si>
    <t>с 01.11.15г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</si>
  <si>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</si>
  <si>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</si>
  <si>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</si>
  <si>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</si>
  <si>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>в т.ч. ремонт подъездов 5,29</t>
  </si>
  <si>
    <t xml:space="preserve">          уборка л/клеток(руб/м2)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</si>
  <si>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</si>
  <si>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</si>
  <si>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</si>
  <si>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</si>
  <si>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</si>
  <si>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</si>
  <si>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</si>
  <si>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</si>
  <si>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тер.,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</si>
  <si>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</si>
  <si>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Дезинсекция</t>
  </si>
  <si>
    <t>Проверка вентканалов</t>
  </si>
  <si>
    <t>Электроэнергия мест общего пользования</t>
  </si>
  <si>
    <t>Аренда автотранспорта</t>
  </si>
  <si>
    <t>Электроизмерительные работы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</si>
  <si>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</si>
  <si>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</si>
  <si>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</si>
  <si>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</si>
  <si>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</si>
  <si>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кровли</t>
  </si>
  <si>
    <t xml:space="preserve">Замена вводного автомата </t>
  </si>
  <si>
    <t>Ремонт водонагревателя</t>
  </si>
  <si>
    <t>Выполнение текущих заявок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</si>
  <si>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</si>
  <si>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</si>
  <si>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</si>
  <si>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</si>
  <si>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ноябрь</t>
  </si>
  <si>
    <t>декабрь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</si>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</sst>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workbookViewId="0" topLeftCell="A4">
      <selection activeCell="K33" sqref="K33"/>
    </sheetView>
  </sheetViews>
  <sheetFormatPr defaultColWidth="9.140625" defaultRowHeight="12.75"/>
  <cols>
    <col min="2" max="2" width="12.8515625" style="0" customWidth="1"/>
    <col min="3" max="3" width="11.8515625" style="0" customWidth="1"/>
    <col min="4" max="4" width="10.28125" style="0" customWidth="1"/>
    <col min="5" max="6" width="9.8515625" style="0" customWidth="1"/>
    <col min="7" max="7" width="12.00390625" style="0" customWidth="1"/>
    <col min="8" max="8" width="9.00390625" style="0" hidden="1" customWidth="1"/>
    <col min="9" max="9" width="9.57421875" style="0" hidden="1" customWidth="1"/>
    <col min="10" max="10" width="11.00390625" style="0" customWidth="1"/>
    <col min="11" max="11" width="12.140625" style="0" customWidth="1"/>
    <col min="12" max="12" width="0.13671875" style="0" customWidth="1"/>
    <col min="13" max="13" width="11.57421875" style="0" hidden="1" customWidth="1"/>
  </cols>
  <sheetData>
    <row r="2" spans="1:7" ht="15.75">
      <c r="A2" s="1" t="s">
        <v>0</v>
      </c>
      <c r="B2" s="2"/>
      <c r="C2" s="2"/>
      <c r="D2" s="2"/>
      <c r="E2" s="2"/>
      <c r="F2" s="2"/>
      <c r="G2" s="3"/>
    </row>
    <row r="3" spans="1:7" ht="12.75">
      <c r="A3" s="4" t="s">
        <v>1</v>
      </c>
      <c r="B3" s="5"/>
      <c r="C3" s="5"/>
      <c r="D3" s="5"/>
      <c r="E3" s="5"/>
      <c r="F3" s="5"/>
      <c r="G3" s="6"/>
    </row>
    <row r="4" spans="1:7" ht="12.75">
      <c r="A4" s="7" t="s">
        <v>2</v>
      </c>
      <c r="B4" s="8"/>
      <c r="C4" s="8"/>
      <c r="D4" s="8"/>
      <c r="E4" s="8"/>
      <c r="F4" s="8"/>
      <c r="G4" s="9"/>
    </row>
    <row r="5" spans="1:7" ht="25.5" customHeight="1">
      <c r="A5" s="10" t="s">
        <v>3</v>
      </c>
      <c r="B5" s="11"/>
      <c r="C5" s="12">
        <f>E5+G5</f>
        <v>2591.74</v>
      </c>
      <c r="D5" s="13" t="s">
        <v>4</v>
      </c>
      <c r="E5" s="14">
        <v>2241.24</v>
      </c>
      <c r="F5" s="13" t="s">
        <v>5</v>
      </c>
      <c r="G5" s="14">
        <v>350.5</v>
      </c>
    </row>
    <row r="6" spans="1:13" ht="12.75">
      <c r="A6" s="15" t="s">
        <v>6</v>
      </c>
      <c r="B6" s="16"/>
      <c r="C6" s="17"/>
      <c r="D6" s="18" t="s">
        <v>7</v>
      </c>
      <c r="E6" s="19" t="s">
        <v>8</v>
      </c>
      <c r="F6" s="20" t="s">
        <v>9</v>
      </c>
      <c r="G6" s="20" t="s">
        <v>10</v>
      </c>
      <c r="J6" s="21" t="s">
        <v>11</v>
      </c>
      <c r="K6" s="22"/>
      <c r="L6" s="23"/>
      <c r="M6" s="23"/>
    </row>
    <row r="7" spans="1:13" ht="12.75">
      <c r="A7" s="24" t="s">
        <v>12</v>
      </c>
      <c r="B7" s="25"/>
      <c r="C7" s="26"/>
      <c r="D7" s="21">
        <f>D8+D9+D10</f>
        <v>13.41</v>
      </c>
      <c r="E7" s="27">
        <f>E8+E9+E10</f>
        <v>14.549999999999999</v>
      </c>
      <c r="F7" s="27">
        <f>F8+F9+F10</f>
        <v>18.759999999999998</v>
      </c>
      <c r="G7" s="21">
        <f>G8+G9+G10</f>
        <v>22.229999999999997</v>
      </c>
      <c r="J7" s="21">
        <f>J8+J9+J10</f>
        <v>19.839999999999996</v>
      </c>
      <c r="K7" s="22"/>
      <c r="L7" s="22"/>
      <c r="M7" s="22"/>
    </row>
    <row r="8" spans="1:13" ht="12.75">
      <c r="A8" s="28" t="s">
        <v>13</v>
      </c>
      <c r="B8" s="29"/>
      <c r="C8" s="29"/>
      <c r="D8" s="30">
        <v>8.1</v>
      </c>
      <c r="E8" s="31">
        <v>9.02</v>
      </c>
      <c r="F8" s="31">
        <v>9.02</v>
      </c>
      <c r="G8" s="30">
        <v>9.02</v>
      </c>
      <c r="J8" s="30">
        <v>9.02</v>
      </c>
      <c r="K8" s="32"/>
      <c r="L8" s="32"/>
      <c r="M8" s="32"/>
    </row>
    <row r="9" spans="1:13" ht="38.25">
      <c r="A9" s="28" t="s">
        <v>14</v>
      </c>
      <c r="B9" s="29"/>
      <c r="C9" s="29"/>
      <c r="D9" s="33">
        <v>3.38</v>
      </c>
      <c r="E9" s="34">
        <v>3.38</v>
      </c>
      <c r="F9" s="33">
        <v>7.59</v>
      </c>
      <c r="G9" s="33">
        <v>11.06</v>
      </c>
      <c r="J9" s="34">
        <v>8.67</v>
      </c>
      <c r="K9" s="35" t="s">
        <v>15</v>
      </c>
      <c r="M9" s="36"/>
    </row>
    <row r="10" spans="1:13" ht="12.75">
      <c r="A10" s="28" t="s">
        <v>16</v>
      </c>
      <c r="B10" s="29"/>
      <c r="C10" s="29"/>
      <c r="D10" s="33">
        <v>1.93</v>
      </c>
      <c r="E10" s="34">
        <v>2.15</v>
      </c>
      <c r="F10" s="34">
        <v>2.15</v>
      </c>
      <c r="G10" s="33">
        <v>2.15</v>
      </c>
      <c r="J10" s="33">
        <v>2.15</v>
      </c>
      <c r="K10" s="36"/>
      <c r="L10" s="36"/>
      <c r="M10" s="36"/>
    </row>
    <row r="11" spans="1:13" ht="12.75">
      <c r="A11" s="37" t="s">
        <v>17</v>
      </c>
      <c r="B11" s="38"/>
      <c r="C11" s="38"/>
      <c r="D11" s="21">
        <v>41.71</v>
      </c>
      <c r="E11" s="27">
        <v>41.71</v>
      </c>
      <c r="F11" s="27">
        <v>41.71</v>
      </c>
      <c r="G11" s="21">
        <v>41.71</v>
      </c>
      <c r="J11" s="21">
        <v>41.71</v>
      </c>
      <c r="K11" s="22"/>
      <c r="L11" s="22"/>
      <c r="M11" s="22"/>
    </row>
    <row r="12" spans="1:13" ht="12.75">
      <c r="A12" s="39" t="s">
        <v>18</v>
      </c>
      <c r="B12" s="40"/>
      <c r="C12" s="40"/>
      <c r="D12" s="40"/>
      <c r="E12" s="40"/>
      <c r="F12" s="41"/>
      <c r="G12" s="42">
        <f>(D7*8+E7+F7+G7*2)/12</f>
        <v>15.420833333333334</v>
      </c>
      <c r="J12" s="22"/>
      <c r="K12" s="22"/>
      <c r="L12" s="22"/>
      <c r="M12" s="22"/>
    </row>
    <row r="13" spans="1:11" ht="12.75">
      <c r="A13" s="43" t="s">
        <v>19</v>
      </c>
      <c r="B13" s="44"/>
      <c r="C13" s="44"/>
      <c r="D13" s="44"/>
      <c r="E13" s="44"/>
      <c r="F13" s="44"/>
      <c r="G13" s="45"/>
      <c r="H13" s="46"/>
      <c r="I13" s="20"/>
      <c r="J13" s="47">
        <v>462512.58</v>
      </c>
      <c r="K13" s="48"/>
    </row>
    <row r="14" spans="1:11" ht="12.75">
      <c r="A14" s="43" t="s">
        <v>20</v>
      </c>
      <c r="B14" s="44"/>
      <c r="C14" s="44"/>
      <c r="D14" s="44"/>
      <c r="E14" s="44"/>
      <c r="F14" s="44"/>
      <c r="G14" s="45"/>
      <c r="H14" s="46"/>
      <c r="I14" s="20"/>
      <c r="J14" s="47">
        <v>427223.01</v>
      </c>
      <c r="K14" s="48"/>
    </row>
    <row r="15" spans="1:11" ht="12.75">
      <c r="A15" s="43" t="s">
        <v>21</v>
      </c>
      <c r="B15" s="44"/>
      <c r="C15" s="44"/>
      <c r="D15" s="44"/>
      <c r="E15" s="44"/>
      <c r="F15" s="44"/>
      <c r="G15" s="45"/>
      <c r="H15" s="49"/>
      <c r="I15" s="50"/>
      <c r="J15" s="51">
        <f>J38</f>
        <v>290782.32999999996</v>
      </c>
      <c r="K15" s="52"/>
    </row>
    <row r="16" spans="1:11" ht="12.75">
      <c r="A16" s="43" t="s">
        <v>22</v>
      </c>
      <c r="B16" s="44"/>
      <c r="C16" s="44"/>
      <c r="D16" s="44"/>
      <c r="E16" s="44"/>
      <c r="F16" s="44"/>
      <c r="G16" s="45"/>
      <c r="H16" s="49">
        <f>(H38-H37)/$C$5</f>
        <v>0</v>
      </c>
      <c r="I16" s="50">
        <f>(I38-I37)/$C$5</f>
        <v>0</v>
      </c>
      <c r="J16" s="51">
        <f>(J38-J37)/$C$5/12</f>
        <v>8.682706084200833</v>
      </c>
      <c r="K16" s="52"/>
    </row>
    <row r="17" spans="1:11" ht="15.75">
      <c r="A17" s="53" t="s">
        <v>23</v>
      </c>
      <c r="B17" s="53"/>
      <c r="C17" s="53"/>
      <c r="D17" s="53"/>
      <c r="E17" s="53"/>
      <c r="F17" s="53"/>
      <c r="G17" s="54"/>
      <c r="H17" s="55"/>
      <c r="I17" s="21"/>
      <c r="J17" s="21" t="s">
        <v>24</v>
      </c>
      <c r="K17" s="22"/>
    </row>
    <row r="18" spans="1:12" ht="12.75">
      <c r="A18" s="56" t="s">
        <v>25</v>
      </c>
      <c r="B18" s="56"/>
      <c r="C18" s="56"/>
      <c r="D18" s="56"/>
      <c r="E18" s="56"/>
      <c r="F18" s="56"/>
      <c r="G18" s="56"/>
      <c r="H18" s="46"/>
      <c r="I18" s="20"/>
      <c r="J18" s="47">
        <f>J19+J20+J21+J22+J23+J24+J25+J26+J27</f>
        <v>194269.11</v>
      </c>
      <c r="K18" s="48"/>
      <c r="L18" s="57"/>
    </row>
    <row r="19" spans="1:11" ht="88.5" customHeight="1">
      <c r="A19" s="58" t="s">
        <v>26</v>
      </c>
      <c r="B19" s="59"/>
      <c r="C19" s="59"/>
      <c r="D19" s="59"/>
      <c r="E19" s="59"/>
      <c r="F19" s="59"/>
      <c r="G19" s="60"/>
      <c r="H19" s="46"/>
      <c r="I19" s="20"/>
      <c r="J19" s="19">
        <f>912.63+87873.19+14271.49+126.91+17576.37</f>
        <v>120760.59000000001</v>
      </c>
      <c r="K19" s="18"/>
    </row>
    <row r="20" spans="1:11" ht="12.75">
      <c r="A20" s="61" t="s">
        <v>27</v>
      </c>
      <c r="B20" s="62"/>
      <c r="C20" s="62"/>
      <c r="D20" s="62"/>
      <c r="E20" s="62"/>
      <c r="F20" s="62"/>
      <c r="G20" s="63"/>
      <c r="H20" s="46"/>
      <c r="I20" s="20"/>
      <c r="J20" s="19">
        <v>3862.79</v>
      </c>
      <c r="K20" s="18"/>
    </row>
    <row r="21" spans="1:11" ht="12.75">
      <c r="A21" s="64" t="s">
        <v>28</v>
      </c>
      <c r="B21" s="62"/>
      <c r="C21" s="62"/>
      <c r="D21" s="62"/>
      <c r="E21" s="62"/>
      <c r="F21" s="62"/>
      <c r="G21" s="63"/>
      <c r="H21" s="46"/>
      <c r="I21" s="20"/>
      <c r="J21" s="19">
        <v>693.64</v>
      </c>
      <c r="K21" s="18"/>
    </row>
    <row r="22" spans="1:11" ht="12.75">
      <c r="A22" s="65" t="s">
        <v>29</v>
      </c>
      <c r="B22" s="65"/>
      <c r="C22" s="65"/>
      <c r="D22" s="65"/>
      <c r="E22" s="65"/>
      <c r="F22" s="65"/>
      <c r="G22" s="65"/>
      <c r="H22" s="46"/>
      <c r="I22" s="20"/>
      <c r="J22" s="19">
        <v>3563.17</v>
      </c>
      <c r="K22" s="18"/>
    </row>
    <row r="23" spans="1:11" ht="12.75">
      <c r="A23" s="66" t="s">
        <v>30</v>
      </c>
      <c r="B23" s="67"/>
      <c r="C23" s="67"/>
      <c r="D23" s="67"/>
      <c r="E23" s="67"/>
      <c r="F23" s="67"/>
      <c r="G23" s="68"/>
      <c r="H23" s="46"/>
      <c r="I23" s="20"/>
      <c r="J23" s="19">
        <f>1615.16+1192.31</f>
        <v>2807.4700000000003</v>
      </c>
      <c r="K23" s="18"/>
    </row>
    <row r="24" spans="1:11" ht="12.75">
      <c r="A24" s="66" t="s">
        <v>31</v>
      </c>
      <c r="B24" s="67"/>
      <c r="C24" s="67"/>
      <c r="D24" s="67"/>
      <c r="E24" s="67"/>
      <c r="F24" s="67"/>
      <c r="G24" s="68"/>
      <c r="H24" s="46"/>
      <c r="I24" s="20"/>
      <c r="J24" s="19">
        <v>1595.65</v>
      </c>
      <c r="K24" s="18"/>
    </row>
    <row r="25" spans="1:11" ht="12.75">
      <c r="A25" s="69" t="s">
        <v>32</v>
      </c>
      <c r="B25" s="70"/>
      <c r="C25" s="70"/>
      <c r="D25" s="70"/>
      <c r="E25" s="70"/>
      <c r="F25" s="70"/>
      <c r="G25" s="71"/>
      <c r="H25" s="46"/>
      <c r="I25" s="20"/>
      <c r="J25" s="19">
        <f>832.37+580.26+111.22</f>
        <v>1523.8500000000001</v>
      </c>
      <c r="K25" s="18"/>
    </row>
    <row r="26" spans="1:11" ht="27" customHeight="1">
      <c r="A26" s="72" t="s">
        <v>33</v>
      </c>
      <c r="B26" s="73"/>
      <c r="C26" s="73"/>
      <c r="D26" s="73"/>
      <c r="E26" s="73"/>
      <c r="F26" s="73"/>
      <c r="G26" s="74"/>
      <c r="H26" s="46"/>
      <c r="I26" s="20"/>
      <c r="J26" s="75">
        <f>5749.7+1223.56+1573.8+758.97+84.87</f>
        <v>9390.9</v>
      </c>
      <c r="K26" s="18"/>
    </row>
    <row r="27" spans="1:11" ht="39" customHeight="1">
      <c r="A27" s="72" t="s">
        <v>34</v>
      </c>
      <c r="B27" s="73"/>
      <c r="C27" s="73"/>
      <c r="D27" s="73"/>
      <c r="E27" s="73"/>
      <c r="F27" s="73"/>
      <c r="G27" s="74"/>
      <c r="H27" s="46"/>
      <c r="I27" s="20"/>
      <c r="J27" s="19">
        <v>50071.05</v>
      </c>
      <c r="K27" s="18"/>
    </row>
    <row r="28" spans="1:11" ht="12.75">
      <c r="A28" s="76" t="s">
        <v>35</v>
      </c>
      <c r="B28" s="77"/>
      <c r="C28" s="77"/>
      <c r="D28" s="77"/>
      <c r="E28" s="77"/>
      <c r="F28" s="77"/>
      <c r="G28" s="78"/>
      <c r="H28" s="46"/>
      <c r="I28" s="20"/>
      <c r="J28" s="47">
        <v>19498.23</v>
      </c>
      <c r="K28" s="48"/>
    </row>
    <row r="29" spans="1:13" ht="12.75">
      <c r="A29" s="56" t="s">
        <v>36</v>
      </c>
      <c r="B29" s="56"/>
      <c r="C29" s="56"/>
      <c r="D29" s="56"/>
      <c r="E29" s="56"/>
      <c r="F29" s="56"/>
      <c r="G29" s="56"/>
      <c r="H29" s="79">
        <f>H30+H31+H32+H33</f>
        <v>44899.229999999996</v>
      </c>
      <c r="I29" s="80">
        <f>I30+I31+I32+I33</f>
        <v>11373.229999999998</v>
      </c>
      <c r="J29" s="51">
        <f>H29+I29</f>
        <v>56272.45999999999</v>
      </c>
      <c r="K29" s="52"/>
      <c r="L29" s="57">
        <v>11373.23</v>
      </c>
      <c r="M29">
        <v>44899.23</v>
      </c>
    </row>
    <row r="30" spans="1:11" ht="12.75">
      <c r="A30" s="65" t="s">
        <v>37</v>
      </c>
      <c r="B30" s="65"/>
      <c r="C30" s="65"/>
      <c r="D30" s="65"/>
      <c r="E30" s="65"/>
      <c r="F30" s="65"/>
      <c r="G30" s="65"/>
      <c r="H30" s="46">
        <v>5821.45</v>
      </c>
      <c r="I30" s="50">
        <f>$L$29/$M$29*H30</f>
        <v>1474.606352569966</v>
      </c>
      <c r="J30" s="75">
        <f>H30+I30</f>
        <v>7296.056352569965</v>
      </c>
      <c r="K30" s="18"/>
    </row>
    <row r="31" spans="1:11" ht="12.75">
      <c r="A31" s="65" t="s">
        <v>38</v>
      </c>
      <c r="B31" s="65"/>
      <c r="C31" s="65"/>
      <c r="D31" s="65"/>
      <c r="E31" s="65"/>
      <c r="F31" s="65"/>
      <c r="G31" s="65"/>
      <c r="H31" s="46">
        <v>7517.56</v>
      </c>
      <c r="I31" s="50">
        <f>$L$29/$M$29*H31</f>
        <v>1904.2406499799663</v>
      </c>
      <c r="J31" s="75">
        <f>H31+I31</f>
        <v>9421.800649979967</v>
      </c>
      <c r="K31" s="18"/>
    </row>
    <row r="32" spans="1:11" ht="14.25" customHeight="1">
      <c r="A32" s="65" t="s">
        <v>39</v>
      </c>
      <c r="B32" s="65"/>
      <c r="C32" s="65"/>
      <c r="D32" s="65"/>
      <c r="E32" s="65"/>
      <c r="F32" s="65"/>
      <c r="G32" s="65"/>
      <c r="H32" s="46">
        <v>29732.51</v>
      </c>
      <c r="I32" s="50">
        <f>$L$29/$M$29*H32</f>
        <v>7531.413672512868</v>
      </c>
      <c r="J32" s="75">
        <f>H32+I32</f>
        <v>37263.923672512865</v>
      </c>
      <c r="K32" s="18"/>
    </row>
    <row r="33" spans="1:12" ht="12.75">
      <c r="A33" s="65" t="s">
        <v>40</v>
      </c>
      <c r="B33" s="65"/>
      <c r="C33" s="65"/>
      <c r="D33" s="65"/>
      <c r="E33" s="65"/>
      <c r="F33" s="65"/>
      <c r="G33" s="65"/>
      <c r="H33" s="46">
        <v>1827.71</v>
      </c>
      <c r="I33" s="50">
        <f>$L$29/$M$29*H33</f>
        <v>462.9693249371982</v>
      </c>
      <c r="J33" s="75">
        <f>H33+I33</f>
        <v>2290.679324937198</v>
      </c>
      <c r="K33" s="18"/>
      <c r="L33" s="57"/>
    </row>
    <row r="34" spans="1:11" ht="12.75">
      <c r="A34" s="56" t="s">
        <v>41</v>
      </c>
      <c r="B34" s="56"/>
      <c r="C34" s="56"/>
      <c r="D34" s="56"/>
      <c r="E34" s="56"/>
      <c r="F34" s="56"/>
      <c r="G34" s="56"/>
      <c r="H34" s="46"/>
      <c r="I34" s="20"/>
      <c r="J34" s="47">
        <v>0</v>
      </c>
      <c r="K34" s="48"/>
    </row>
    <row r="35" spans="1:11" ht="0.75" customHeight="1">
      <c r="A35" s="81"/>
      <c r="B35" s="82"/>
      <c r="C35" s="82"/>
      <c r="D35" s="82"/>
      <c r="E35" s="82"/>
      <c r="F35" s="82"/>
      <c r="G35" s="83"/>
      <c r="H35" s="46"/>
      <c r="I35" s="20"/>
      <c r="J35" s="19" t="e">
        <f>#REF!+#REF!+#REF!+#REF!+#REF!+#REF!+#REF!+#REF!+#REF!+#REF!+H35+I35</f>
        <v>#REF!</v>
      </c>
      <c r="K35" s="18"/>
    </row>
    <row r="36" spans="1:11" ht="12.75" hidden="1">
      <c r="A36" s="64"/>
      <c r="B36" s="62"/>
      <c r="C36" s="62"/>
      <c r="D36" s="62"/>
      <c r="E36" s="62"/>
      <c r="F36" s="62"/>
      <c r="G36" s="63"/>
      <c r="H36" s="46"/>
      <c r="I36" s="20"/>
      <c r="J36" s="75" t="e">
        <f>#REF!+#REF!+#REF!+#REF!+#REF!+#REF!+#REF!+#REF!+#REF!+#REF!+H36+I36</f>
        <v>#REF!</v>
      </c>
      <c r="K36" s="84"/>
    </row>
    <row r="37" spans="1:11" ht="12.75">
      <c r="A37" s="85" t="s">
        <v>42</v>
      </c>
      <c r="B37" s="65"/>
      <c r="C37" s="65"/>
      <c r="D37" s="65"/>
      <c r="E37" s="65"/>
      <c r="F37" s="65"/>
      <c r="G37" s="65"/>
      <c r="H37" s="46"/>
      <c r="I37" s="20"/>
      <c r="J37" s="47">
        <v>20742.53</v>
      </c>
      <c r="K37" s="48"/>
    </row>
    <row r="38" spans="1:11" ht="12.75">
      <c r="A38" s="85" t="s">
        <v>43</v>
      </c>
      <c r="B38" s="85"/>
      <c r="C38" s="85"/>
      <c r="D38" s="85"/>
      <c r="E38" s="85"/>
      <c r="F38" s="85"/>
      <c r="G38" s="85"/>
      <c r="H38" s="46"/>
      <c r="I38" s="20"/>
      <c r="J38" s="51">
        <f>J18+J28+J29+J37</f>
        <v>290782.32999999996</v>
      </c>
      <c r="K38" s="52"/>
    </row>
    <row r="39" spans="1:11" ht="12.75">
      <c r="A39" s="86" t="s">
        <v>44</v>
      </c>
      <c r="B39" s="87"/>
      <c r="C39" s="87"/>
      <c r="D39" s="87"/>
      <c r="E39" s="87"/>
      <c r="F39" s="87"/>
      <c r="G39" s="87"/>
      <c r="H39" s="88" t="s">
        <v>45</v>
      </c>
      <c r="I39" s="33" t="s">
        <v>46</v>
      </c>
      <c r="J39" s="33"/>
      <c r="K39" s="36"/>
    </row>
    <row r="40" spans="1:11" ht="12.75">
      <c r="A40" s="39" t="s">
        <v>47</v>
      </c>
      <c r="B40" s="40"/>
      <c r="C40" s="40"/>
      <c r="D40" s="40"/>
      <c r="E40" s="40"/>
      <c r="F40" s="40"/>
      <c r="G40" s="41"/>
      <c r="H40" s="46"/>
      <c r="I40" s="20"/>
      <c r="J40" s="47">
        <v>-765.32</v>
      </c>
      <c r="K40" s="48"/>
    </row>
    <row r="41" spans="1:11" ht="12.75">
      <c r="A41" s="87" t="s">
        <v>19</v>
      </c>
      <c r="B41" s="87"/>
      <c r="C41" s="87"/>
      <c r="D41" s="87"/>
      <c r="E41" s="87"/>
      <c r="F41" s="87"/>
      <c r="G41" s="87"/>
      <c r="H41" s="46"/>
      <c r="I41" s="20"/>
      <c r="J41" s="47">
        <v>0</v>
      </c>
      <c r="K41" s="48"/>
    </row>
    <row r="42" spans="1:11" ht="12.75">
      <c r="A42" s="87" t="s">
        <v>48</v>
      </c>
      <c r="B42" s="87"/>
      <c r="C42" s="87"/>
      <c r="D42" s="87"/>
      <c r="E42" s="87"/>
      <c r="F42" s="87"/>
      <c r="G42" s="87"/>
      <c r="H42" s="46"/>
      <c r="I42" s="20"/>
      <c r="J42" s="51">
        <f>J43</f>
        <v>765.85</v>
      </c>
      <c r="K42" s="52"/>
    </row>
    <row r="43" spans="1:11" ht="12.75">
      <c r="A43" s="43" t="s">
        <v>49</v>
      </c>
      <c r="B43" s="44"/>
      <c r="C43" s="44"/>
      <c r="D43" s="44"/>
      <c r="E43" s="44"/>
      <c r="F43" s="44"/>
      <c r="G43" s="45"/>
      <c r="H43" s="46"/>
      <c r="I43" s="20"/>
      <c r="J43" s="19">
        <v>765.85</v>
      </c>
      <c r="K43" s="18"/>
    </row>
    <row r="44" spans="1:11" ht="12.75">
      <c r="A44" s="43" t="s">
        <v>50</v>
      </c>
      <c r="B44" s="44"/>
      <c r="C44" s="44"/>
      <c r="D44" s="44"/>
      <c r="E44" s="44"/>
      <c r="F44" s="44"/>
      <c r="G44" s="45"/>
      <c r="H44" s="46"/>
      <c r="I44" s="20"/>
      <c r="J44" s="19">
        <v>0</v>
      </c>
      <c r="K44" s="18"/>
    </row>
    <row r="45" spans="1:11" ht="12.75">
      <c r="A45" s="87" t="s">
        <v>51</v>
      </c>
      <c r="B45" s="87"/>
      <c r="C45" s="87"/>
      <c r="D45" s="87"/>
      <c r="E45" s="87"/>
      <c r="F45" s="87"/>
      <c r="G45" s="87"/>
      <c r="H45" s="46"/>
      <c r="I45" s="20"/>
      <c r="J45" s="51">
        <v>0</v>
      </c>
      <c r="K45" s="52"/>
    </row>
    <row r="46" spans="1:11" ht="12.75">
      <c r="A46" s="39" t="s">
        <v>52</v>
      </c>
      <c r="B46" s="40"/>
      <c r="C46" s="40"/>
      <c r="D46" s="40"/>
      <c r="E46" s="40"/>
      <c r="F46" s="40"/>
      <c r="G46" s="41"/>
      <c r="H46" s="46"/>
      <c r="I46" s="20"/>
      <c r="J46" s="47">
        <f>J40+J42-J45</f>
        <v>0.5299999999999727</v>
      </c>
      <c r="K46" s="48"/>
    </row>
    <row r="47" spans="1:10" ht="12.75">
      <c r="A47" s="89" t="s">
        <v>53</v>
      </c>
      <c r="B47" s="67"/>
      <c r="C47" s="67"/>
      <c r="D47" s="67"/>
      <c r="E47" s="67"/>
      <c r="F47" s="67"/>
      <c r="G47" s="68"/>
      <c r="J47">
        <v>20849.95</v>
      </c>
    </row>
    <row r="48" spans="1:11" ht="12.75">
      <c r="A48" s="90" t="s">
        <v>54</v>
      </c>
      <c r="B48" s="90"/>
      <c r="C48" s="90"/>
      <c r="D48" s="90"/>
      <c r="E48" s="90"/>
      <c r="F48" s="90"/>
      <c r="G48" s="90"/>
      <c r="J48" s="47">
        <v>129603.71</v>
      </c>
      <c r="K48" s="48"/>
    </row>
    <row r="60" ht="12.75">
      <c r="E60" s="23"/>
    </row>
  </sheetData>
  <mergeCells count="41">
    <mergeCell ref="A48:G48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2016-03-29T07:26:42Z</dcterms:modified>
  <cp:category/>
  <cp:version/>
  <cp:contentType/>
  <cp:contentStatus/>
</cp:coreProperties>
</file>