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<sst xmlns="http://schemas.openxmlformats.org/spreadsheetml/2006/main" count="59" uniqueCount="57">
  <si>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 xml:space="preserve">Отчет о финансово-хозяйственной деятельности МКД </t>
  </si>
  <si>
    <t>за 2015 год</t>
  </si>
  <si>
    <t>ул. Юбилейная д.10</t>
  </si>
  <si>
    <t>Общая площадь жилых и нежилых помещений</t>
  </si>
  <si>
    <t>Приватиз.</t>
  </si>
  <si>
    <t>Муницип.</t>
  </si>
  <si>
    <t>Утвержденный тариф</t>
  </si>
  <si>
    <t>с 01.01.15г</t>
  </si>
  <si>
    <t>с 01.09.15г</t>
  </si>
  <si>
    <t>с 01.10.15г</t>
  </si>
  <si>
    <t>с 01.11.15г</t>
  </si>
  <si>
    <t>с 01.01.16г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</si>
  <si>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</si>
  <si>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</si>
  <si>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</si>
  <si>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</si>
  <si>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</si>
  <si>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Среднегодовой тариф (руб./м2) 2015г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</si>
  <si>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</si>
  <si>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</si>
  <si>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</si>
  <si>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</si>
  <si>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</si>
  <si>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</si>
  <si>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</si>
  <si>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</si>
  <si>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</si>
  <si>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Электроизмерительные рабоиы</t>
  </si>
  <si>
    <t>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</si>
  <si>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</si>
  <si>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</si>
  <si>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</si>
  <si>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</si>
  <si>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</si>
  <si>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</si>
  <si>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</si>
  <si>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 xml:space="preserve">Ремонт канализации в подвале </t>
  </si>
  <si>
    <t>Замена стояков ГВС, ХВС  кв. 49,52,55,58</t>
  </si>
  <si>
    <t>Устранение утечки ХВС</t>
  </si>
  <si>
    <t>Ремонт системы отопления</t>
  </si>
  <si>
    <t>Ремонт кровли</t>
  </si>
  <si>
    <t>Ремонт водостока</t>
  </si>
  <si>
    <t>Выполнение текущих заявок</t>
  </si>
  <si>
    <t>Текущий ремонт, выполненный сторонними организациями</t>
  </si>
  <si>
    <t>Покраска стен,панелей в подъездах</t>
  </si>
  <si>
    <t>Герметизация межпанельных швов</t>
  </si>
  <si>
    <t xml:space="preserve">ВДГО </t>
  </si>
  <si>
    <t>Итого</t>
  </si>
  <si>
    <t>Капитальный ремонт</t>
  </si>
  <si>
    <t>Остаток средств на 01.01.2015г.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</si>
  <si>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</si>
  <si>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</si>
  <si>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</si>
  <si>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</si>
  <si>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01.01.2016г.</t>
  </si>
  <si>
    <t>Получено средств по результатам претензионно-исковой работы</t>
  </si>
  <si>
    <t>Задолженность населения на 01.01.2016г.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</si>
</sst>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2" fontId="0" fillId="0" borderId="0" xfId="0" applyNumberFormat="1" applyAlignment="1">
      <alignment/>
    </xf>
    <xf numFmtId="0" fontId="3" fillId="0" borderId="4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Font="1" applyBorder="1" applyAlignment="1">
      <alignment wrapText="1"/>
    </xf>
    <xf numFmtId="2" fontId="0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3" xfId="0" applyFont="1" applyBorder="1" applyAlignment="1">
      <alignment wrapText="1"/>
    </xf>
    <xf numFmtId="2" fontId="3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workbookViewId="0" topLeftCell="A1">
      <selection activeCell="K5" sqref="K5"/>
    </sheetView>
  </sheetViews>
  <sheetFormatPr defaultColWidth="9.140625" defaultRowHeight="12.75"/>
  <cols>
    <col min="2" max="2" width="14.00390625" style="0" customWidth="1"/>
    <col min="3" max="3" width="12.28125" style="0" customWidth="1"/>
    <col min="4" max="4" width="10.28125" style="0" customWidth="1"/>
    <col min="7" max="7" width="10.7109375" style="0" customWidth="1"/>
    <col min="8" max="8" width="10.140625" style="0" hidden="1" customWidth="1"/>
    <col min="9" max="9" width="11.00390625" style="0" hidden="1" customWidth="1"/>
    <col min="10" max="10" width="10.7109375" style="0" customWidth="1"/>
    <col min="11" max="11" width="9.8515625" style="0" customWidth="1"/>
    <col min="12" max="12" width="11.57421875" style="0" hidden="1" customWidth="1"/>
    <col min="13" max="13" width="9.140625" style="0" hidden="1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12" ht="12.75">
      <c r="A4" s="3" t="s">
        <v>2</v>
      </c>
      <c r="B4" s="4"/>
      <c r="C4" s="4"/>
      <c r="D4" s="4"/>
      <c r="E4" s="4"/>
      <c r="F4" s="4"/>
      <c r="G4" s="4"/>
      <c r="K4" s="5"/>
      <c r="L4" s="5"/>
    </row>
    <row r="5" spans="1:12" s="11" customFormat="1" ht="33" customHeight="1">
      <c r="A5" s="6" t="s">
        <v>3</v>
      </c>
      <c r="B5" s="7"/>
      <c r="C5" s="8">
        <f>E5+G5</f>
        <v>3224.4</v>
      </c>
      <c r="D5" s="9" t="s">
        <v>4</v>
      </c>
      <c r="E5" s="10">
        <v>2422.5</v>
      </c>
      <c r="F5" s="9" t="s">
        <v>5</v>
      </c>
      <c r="G5" s="10">
        <v>801.9</v>
      </c>
      <c r="K5" s="12"/>
      <c r="L5" s="12"/>
    </row>
    <row r="6" spans="1:12" ht="12.75">
      <c r="A6" s="13" t="s">
        <v>6</v>
      </c>
      <c r="B6" s="14"/>
      <c r="C6" s="15"/>
      <c r="D6" s="16" t="s">
        <v>7</v>
      </c>
      <c r="E6" s="16" t="s">
        <v>8</v>
      </c>
      <c r="F6" s="17" t="s">
        <v>9</v>
      </c>
      <c r="G6" s="17" t="s">
        <v>10</v>
      </c>
      <c r="J6" s="18" t="s">
        <v>11</v>
      </c>
      <c r="K6" s="5"/>
      <c r="L6" s="5"/>
    </row>
    <row r="7" spans="1:12" ht="12.75">
      <c r="A7" s="19" t="s">
        <v>12</v>
      </c>
      <c r="B7" s="20"/>
      <c r="C7" s="21"/>
      <c r="D7" s="18">
        <f>D8+D9+D10</f>
        <v>14.379999999999999</v>
      </c>
      <c r="E7" s="18">
        <f>E8+E9+E10</f>
        <v>15.549999999999999</v>
      </c>
      <c r="F7" s="22">
        <f>F8+F9+F10</f>
        <v>15.799999999999999</v>
      </c>
      <c r="G7" s="22">
        <f>G8+G9+G10</f>
        <v>16</v>
      </c>
      <c r="J7" s="18">
        <f>J8+J9+J10</f>
        <v>15.549999999999999</v>
      </c>
      <c r="K7" s="23"/>
      <c r="L7" s="23"/>
    </row>
    <row r="8" spans="1:12" ht="12.75">
      <c r="A8" s="24" t="s">
        <v>13</v>
      </c>
      <c r="B8" s="25"/>
      <c r="C8" s="25"/>
      <c r="D8" s="26">
        <v>8.32</v>
      </c>
      <c r="E8" s="26">
        <v>9.27</v>
      </c>
      <c r="F8" s="26">
        <v>9.27</v>
      </c>
      <c r="G8" s="26">
        <v>9.27</v>
      </c>
      <c r="J8" s="26">
        <v>9.27</v>
      </c>
      <c r="K8" s="27"/>
      <c r="L8" s="27"/>
    </row>
    <row r="9" spans="1:12" ht="12.75">
      <c r="A9" s="24" t="s">
        <v>14</v>
      </c>
      <c r="B9" s="25"/>
      <c r="C9" s="25"/>
      <c r="D9" s="28">
        <v>4.13</v>
      </c>
      <c r="E9" s="28">
        <v>4.13</v>
      </c>
      <c r="F9" s="28">
        <v>4.38</v>
      </c>
      <c r="G9" s="28">
        <v>4.58</v>
      </c>
      <c r="J9" s="28">
        <v>4.13</v>
      </c>
      <c r="K9" s="29"/>
      <c r="L9" s="29"/>
    </row>
    <row r="10" spans="1:12" ht="12.75">
      <c r="A10" s="24" t="s">
        <v>15</v>
      </c>
      <c r="B10" s="25"/>
      <c r="C10" s="25"/>
      <c r="D10" s="28">
        <v>1.93</v>
      </c>
      <c r="E10" s="28">
        <v>2.15</v>
      </c>
      <c r="F10" s="28">
        <v>2.15</v>
      </c>
      <c r="G10" s="28">
        <v>2.15</v>
      </c>
      <c r="J10" s="28">
        <v>2.15</v>
      </c>
      <c r="K10" s="29"/>
      <c r="L10" s="29"/>
    </row>
    <row r="11" spans="1:12" ht="12.75">
      <c r="A11" s="30" t="s">
        <v>16</v>
      </c>
      <c r="B11" s="31"/>
      <c r="C11" s="31"/>
      <c r="D11" s="22">
        <v>41.71</v>
      </c>
      <c r="E11" s="22">
        <v>41.71</v>
      </c>
      <c r="F11" s="22">
        <v>41.71</v>
      </c>
      <c r="G11" s="22">
        <v>41.71</v>
      </c>
      <c r="J11" s="22">
        <v>41.71</v>
      </c>
      <c r="K11" s="23"/>
      <c r="L11" s="23"/>
    </row>
    <row r="12" spans="1:12" ht="12.75">
      <c r="A12" s="32" t="s">
        <v>17</v>
      </c>
      <c r="B12" s="33"/>
      <c r="C12" s="33"/>
      <c r="D12" s="33"/>
      <c r="E12" s="33"/>
      <c r="F12" s="34"/>
      <c r="G12" s="35">
        <f>(D7*8+E7+F7+G7*2)/12</f>
        <v>14.865833333333335</v>
      </c>
      <c r="J12" s="23"/>
      <c r="K12" s="23"/>
      <c r="L12" s="23"/>
    </row>
    <row r="13" spans="1:10" ht="12.75">
      <c r="A13" s="36" t="s">
        <v>18</v>
      </c>
      <c r="B13" s="37"/>
      <c r="C13" s="37"/>
      <c r="D13" s="37"/>
      <c r="E13" s="37"/>
      <c r="F13" s="37"/>
      <c r="G13" s="38"/>
      <c r="H13" s="39"/>
      <c r="I13" s="39"/>
      <c r="J13" s="40">
        <v>592954.15</v>
      </c>
    </row>
    <row r="14" spans="1:10" ht="12.75">
      <c r="A14" s="36" t="s">
        <v>19</v>
      </c>
      <c r="B14" s="37"/>
      <c r="C14" s="37"/>
      <c r="D14" s="37"/>
      <c r="E14" s="37"/>
      <c r="F14" s="37"/>
      <c r="G14" s="38"/>
      <c r="H14" s="17"/>
      <c r="I14" s="17"/>
      <c r="J14" s="40">
        <v>624566.51</v>
      </c>
    </row>
    <row r="15" spans="1:10" ht="12.75">
      <c r="A15" s="36" t="s">
        <v>20</v>
      </c>
      <c r="B15" s="37"/>
      <c r="C15" s="37"/>
      <c r="D15" s="37"/>
      <c r="E15" s="37"/>
      <c r="F15" s="37"/>
      <c r="G15" s="38"/>
      <c r="H15" s="39"/>
      <c r="I15" s="39"/>
      <c r="J15" s="41">
        <f>J41</f>
        <v>540424.22</v>
      </c>
    </row>
    <row r="16" spans="1:10" ht="12.75">
      <c r="A16" s="36" t="s">
        <v>21</v>
      </c>
      <c r="B16" s="37"/>
      <c r="C16" s="37"/>
      <c r="D16" s="37"/>
      <c r="E16" s="37"/>
      <c r="F16" s="37"/>
      <c r="G16" s="38"/>
      <c r="H16" s="39"/>
      <c r="I16" s="39"/>
      <c r="J16" s="41">
        <f>(J41-J40)/$C$5/12</f>
        <v>13.381059525286359</v>
      </c>
    </row>
    <row r="17" spans="1:13" ht="15.75">
      <c r="A17" s="42" t="s">
        <v>22</v>
      </c>
      <c r="B17" s="42"/>
      <c r="C17" s="42"/>
      <c r="D17" s="42"/>
      <c r="E17" s="42"/>
      <c r="F17" s="42"/>
      <c r="G17" s="43"/>
      <c r="H17" s="18"/>
      <c r="I17" s="18"/>
      <c r="J17" s="18" t="s">
        <v>23</v>
      </c>
      <c r="L17" s="44">
        <f>L18+L28+L29</f>
        <v>290264.05</v>
      </c>
      <c r="M17">
        <f>19309.03+67082.9+42370.39+15895.47</f>
        <v>144657.78999999998</v>
      </c>
    </row>
    <row r="18" spans="1:13" ht="12.75">
      <c r="A18" s="45" t="s">
        <v>24</v>
      </c>
      <c r="B18" s="45"/>
      <c r="C18" s="45"/>
      <c r="D18" s="45"/>
      <c r="E18" s="45"/>
      <c r="F18" s="45"/>
      <c r="G18" s="45"/>
      <c r="H18" s="17"/>
      <c r="I18" s="17"/>
      <c r="J18" s="40">
        <f>J19+J20+J21+J22+J23+J24+J25+J26+J27</f>
        <v>270253.75</v>
      </c>
      <c r="L18">
        <v>187039.56</v>
      </c>
      <c r="M18">
        <f>$M$17/$L$17*L18</f>
        <v>93214.19373901933</v>
      </c>
    </row>
    <row r="19" spans="1:10" ht="88.5" customHeight="1">
      <c r="A19" s="46" t="s">
        <v>25</v>
      </c>
      <c r="B19" s="47"/>
      <c r="C19" s="47"/>
      <c r="D19" s="47"/>
      <c r="E19" s="47"/>
      <c r="F19" s="47"/>
      <c r="G19" s="48"/>
      <c r="H19" s="17"/>
      <c r="I19" s="17"/>
      <c r="J19" s="49">
        <f>1135.45+110973.38+15453.21+158.8+22194.76</f>
        <v>149915.6</v>
      </c>
    </row>
    <row r="20" spans="1:10" ht="12.75">
      <c r="A20" s="50" t="s">
        <v>26</v>
      </c>
      <c r="B20" s="51"/>
      <c r="C20" s="51"/>
      <c r="D20" s="51"/>
      <c r="E20" s="51"/>
      <c r="F20" s="51"/>
      <c r="G20" s="52"/>
      <c r="H20" s="17"/>
      <c r="I20" s="17"/>
      <c r="J20" s="49">
        <v>863</v>
      </c>
    </row>
    <row r="21" spans="1:10" ht="12.75">
      <c r="A21" s="50" t="s">
        <v>27</v>
      </c>
      <c r="B21" s="51"/>
      <c r="C21" s="51"/>
      <c r="D21" s="51"/>
      <c r="E21" s="51"/>
      <c r="F21" s="51"/>
      <c r="G21" s="52"/>
      <c r="H21" s="17"/>
      <c r="I21" s="17"/>
      <c r="J21" s="49">
        <v>1985.24</v>
      </c>
    </row>
    <row r="22" spans="1:10" ht="12.75">
      <c r="A22" s="50" t="s">
        <v>28</v>
      </c>
      <c r="B22" s="51"/>
      <c r="C22" s="51"/>
      <c r="D22" s="51"/>
      <c r="E22" s="51"/>
      <c r="F22" s="51"/>
      <c r="G22" s="52"/>
      <c r="H22" s="17"/>
      <c r="I22" s="17"/>
      <c r="J22" s="49">
        <v>64.72</v>
      </c>
    </row>
    <row r="23" spans="1:10" ht="12.75">
      <c r="A23" s="53" t="s">
        <v>29</v>
      </c>
      <c r="B23" s="53"/>
      <c r="C23" s="53"/>
      <c r="D23" s="53"/>
      <c r="E23" s="53"/>
      <c r="F23" s="53"/>
      <c r="G23" s="53"/>
      <c r="H23" s="17"/>
      <c r="I23" s="17"/>
      <c r="J23" s="49">
        <v>14138.52</v>
      </c>
    </row>
    <row r="24" spans="1:10" ht="12.75">
      <c r="A24" s="54" t="s">
        <v>30</v>
      </c>
      <c r="B24" s="55"/>
      <c r="C24" s="55"/>
      <c r="D24" s="55"/>
      <c r="E24" s="55"/>
      <c r="F24" s="55"/>
      <c r="G24" s="56"/>
      <c r="H24" s="17"/>
      <c r="I24" s="17"/>
      <c r="J24" s="49">
        <f>2009.44+1483.43</f>
        <v>3492.87</v>
      </c>
    </row>
    <row r="25" spans="1:10" ht="12.75">
      <c r="A25" s="57" t="s">
        <v>31</v>
      </c>
      <c r="B25" s="58"/>
      <c r="C25" s="58"/>
      <c r="D25" s="58"/>
      <c r="E25" s="58"/>
      <c r="F25" s="58"/>
      <c r="G25" s="59"/>
      <c r="H25" s="17"/>
      <c r="I25" s="17"/>
      <c r="J25" s="49">
        <f>4035.6+721.94+138.37</f>
        <v>4895.91</v>
      </c>
    </row>
    <row r="26" spans="1:10" ht="26.25" customHeight="1">
      <c r="A26" s="60" t="s">
        <v>32</v>
      </c>
      <c r="B26" s="60"/>
      <c r="C26" s="60"/>
      <c r="D26" s="60"/>
      <c r="E26" s="60"/>
      <c r="F26" s="60"/>
      <c r="G26" s="60"/>
      <c r="H26" s="17"/>
      <c r="I26" s="17"/>
      <c r="J26" s="61">
        <f>1291.44+230.83+64.72+38.72+2.17+1694.84+263.21+714.14+159.03+96.36+944.28+6183.96</f>
        <v>11683.7</v>
      </c>
    </row>
    <row r="27" spans="1:10" s="63" customFormat="1" ht="38.25" customHeight="1">
      <c r="A27" s="60" t="s">
        <v>33</v>
      </c>
      <c r="B27" s="60"/>
      <c r="C27" s="60"/>
      <c r="D27" s="60"/>
      <c r="E27" s="60"/>
      <c r="F27" s="60"/>
      <c r="G27" s="60"/>
      <c r="H27" s="62"/>
      <c r="I27" s="62"/>
      <c r="J27" s="49">
        <f>93214.19-10000</f>
        <v>83214.19</v>
      </c>
    </row>
    <row r="28" spans="1:13" ht="12.75">
      <c r="A28" s="64" t="s">
        <v>34</v>
      </c>
      <c r="B28" s="65"/>
      <c r="C28" s="65"/>
      <c r="D28" s="65"/>
      <c r="E28" s="65"/>
      <c r="F28" s="65"/>
      <c r="G28" s="66"/>
      <c r="H28" s="17">
        <v>46630.75</v>
      </c>
      <c r="I28" s="17">
        <f>23239.19+10000</f>
        <v>33239.19</v>
      </c>
      <c r="J28" s="40">
        <f>H28+I28</f>
        <v>79869.94</v>
      </c>
      <c r="L28">
        <v>46630.75</v>
      </c>
      <c r="M28">
        <f>$M$17/$L$17*L28</f>
        <v>23239.189424396507</v>
      </c>
    </row>
    <row r="29" spans="1:14" ht="12.75">
      <c r="A29" s="45" t="s">
        <v>35</v>
      </c>
      <c r="B29" s="45"/>
      <c r="C29" s="45"/>
      <c r="D29" s="45"/>
      <c r="E29" s="45"/>
      <c r="F29" s="45"/>
      <c r="G29" s="45"/>
      <c r="H29" s="41">
        <f>H30+H31+H32+H33+H34+H35+H36</f>
        <v>56593.740000000005</v>
      </c>
      <c r="I29" s="67">
        <v>28204.41</v>
      </c>
      <c r="J29" s="41">
        <f>J30+J31+J32+J33+J34+J35+J36</f>
        <v>84798.15</v>
      </c>
      <c r="L29" s="44">
        <v>56593.74</v>
      </c>
      <c r="M29">
        <f>$M$17/$L$17*L29</f>
        <v>28204.406836584134</v>
      </c>
      <c r="N29" s="44"/>
    </row>
    <row r="30" spans="1:10" ht="12.75">
      <c r="A30" s="50" t="s">
        <v>36</v>
      </c>
      <c r="B30" s="51"/>
      <c r="C30" s="51"/>
      <c r="D30" s="51"/>
      <c r="E30" s="51"/>
      <c r="F30" s="51"/>
      <c r="G30" s="52"/>
      <c r="H30" s="17">
        <v>4465.86</v>
      </c>
      <c r="I30" s="39">
        <f>$I$29/$H$29*H30</f>
        <v>2225.6339030182485</v>
      </c>
      <c r="J30" s="61">
        <f>H30+I30</f>
        <v>6691.493903018249</v>
      </c>
    </row>
    <row r="31" spans="1:10" ht="12.75">
      <c r="A31" s="50" t="s">
        <v>37</v>
      </c>
      <c r="B31" s="51"/>
      <c r="C31" s="51"/>
      <c r="D31" s="51"/>
      <c r="E31" s="51"/>
      <c r="F31" s="51"/>
      <c r="G31" s="52"/>
      <c r="H31" s="17">
        <v>10590.33</v>
      </c>
      <c r="I31" s="39">
        <f aca="true" t="shared" si="0" ref="I31:I36">$I$29/$H$29*H31</f>
        <v>5277.863052615006</v>
      </c>
      <c r="J31" s="61">
        <f aca="true" t="shared" si="1" ref="J31:J36">H31+I31</f>
        <v>15868.193052615006</v>
      </c>
    </row>
    <row r="32" spans="1:10" ht="12.75">
      <c r="A32" s="54" t="s">
        <v>38</v>
      </c>
      <c r="B32" s="55"/>
      <c r="C32" s="55"/>
      <c r="D32" s="55"/>
      <c r="E32" s="55"/>
      <c r="F32" s="55"/>
      <c r="G32" s="56"/>
      <c r="H32" s="17">
        <v>2384.42</v>
      </c>
      <c r="I32" s="39">
        <f t="shared" si="0"/>
        <v>1188.3144547824547</v>
      </c>
      <c r="J32" s="61">
        <f t="shared" si="1"/>
        <v>3572.734454782455</v>
      </c>
    </row>
    <row r="33" spans="1:10" ht="12.75">
      <c r="A33" s="54" t="s">
        <v>39</v>
      </c>
      <c r="B33" s="55"/>
      <c r="C33" s="55"/>
      <c r="D33" s="55"/>
      <c r="E33" s="55"/>
      <c r="F33" s="55"/>
      <c r="G33" s="56"/>
      <c r="H33" s="17">
        <v>25168.59</v>
      </c>
      <c r="I33" s="39">
        <f t="shared" si="0"/>
        <v>12543.17582619385</v>
      </c>
      <c r="J33" s="61">
        <f t="shared" si="1"/>
        <v>37711.76582619385</v>
      </c>
    </row>
    <row r="34" spans="1:10" ht="12.75">
      <c r="A34" s="54" t="s">
        <v>40</v>
      </c>
      <c r="B34" s="55"/>
      <c r="C34" s="55"/>
      <c r="D34" s="55"/>
      <c r="E34" s="55"/>
      <c r="F34" s="55"/>
      <c r="G34" s="56"/>
      <c r="H34" s="17">
        <v>8335.27</v>
      </c>
      <c r="I34" s="39">
        <f t="shared" si="0"/>
        <v>4154.017255984496</v>
      </c>
      <c r="J34" s="61">
        <f t="shared" si="1"/>
        <v>12489.287255984496</v>
      </c>
    </row>
    <row r="35" spans="1:10" ht="12.75">
      <c r="A35" s="54" t="s">
        <v>41</v>
      </c>
      <c r="B35" s="55"/>
      <c r="C35" s="55"/>
      <c r="D35" s="55"/>
      <c r="E35" s="55"/>
      <c r="F35" s="55"/>
      <c r="G35" s="56"/>
      <c r="H35" s="17">
        <v>3906.65</v>
      </c>
      <c r="I35" s="39">
        <f t="shared" si="0"/>
        <v>1946.9425121312004</v>
      </c>
      <c r="J35" s="61">
        <f t="shared" si="1"/>
        <v>5853.5925121312</v>
      </c>
    </row>
    <row r="36" spans="1:10" ht="12.75">
      <c r="A36" s="50" t="s">
        <v>42</v>
      </c>
      <c r="B36" s="51"/>
      <c r="C36" s="51"/>
      <c r="D36" s="51"/>
      <c r="E36" s="51"/>
      <c r="F36" s="51"/>
      <c r="G36" s="52"/>
      <c r="H36" s="17">
        <v>1742.62</v>
      </c>
      <c r="I36" s="39">
        <f t="shared" si="0"/>
        <v>868.4629952747423</v>
      </c>
      <c r="J36" s="61">
        <f t="shared" si="1"/>
        <v>2611.082995274742</v>
      </c>
    </row>
    <row r="37" spans="1:10" ht="12.75">
      <c r="A37" s="45" t="s">
        <v>43</v>
      </c>
      <c r="B37" s="45"/>
      <c r="C37" s="45"/>
      <c r="D37" s="45"/>
      <c r="E37" s="45"/>
      <c r="F37" s="45"/>
      <c r="G37" s="45"/>
      <c r="H37" s="40">
        <f>H38+H39</f>
        <v>0</v>
      </c>
      <c r="I37" s="40">
        <f>I38</f>
        <v>0</v>
      </c>
      <c r="J37" s="41">
        <f>J38+J39</f>
        <v>82828.82</v>
      </c>
    </row>
    <row r="38" spans="1:10" ht="12.75">
      <c r="A38" s="68" t="s">
        <v>44</v>
      </c>
      <c r="B38" s="69"/>
      <c r="C38" s="69"/>
      <c r="D38" s="69"/>
      <c r="E38" s="69"/>
      <c r="F38" s="69"/>
      <c r="G38" s="70"/>
      <c r="H38" s="17"/>
      <c r="I38" s="17"/>
      <c r="J38" s="49">
        <v>53743.82</v>
      </c>
    </row>
    <row r="39" spans="1:10" ht="12.75">
      <c r="A39" s="50" t="s">
        <v>45</v>
      </c>
      <c r="B39" s="51"/>
      <c r="C39" s="51"/>
      <c r="D39" s="51"/>
      <c r="E39" s="51"/>
      <c r="F39" s="51"/>
      <c r="G39" s="52"/>
      <c r="H39" s="17"/>
      <c r="I39" s="17"/>
      <c r="J39" s="61">
        <v>29085</v>
      </c>
    </row>
    <row r="40" spans="1:10" ht="12.75">
      <c r="A40" s="71" t="s">
        <v>46</v>
      </c>
      <c r="B40" s="53"/>
      <c r="C40" s="53"/>
      <c r="D40" s="53"/>
      <c r="E40" s="53"/>
      <c r="F40" s="53"/>
      <c r="G40" s="53"/>
      <c r="H40" s="17"/>
      <c r="I40" s="17"/>
      <c r="J40" s="40">
        <v>22673.56</v>
      </c>
    </row>
    <row r="41" spans="1:12" ht="12.75">
      <c r="A41" s="71" t="s">
        <v>47</v>
      </c>
      <c r="B41" s="71"/>
      <c r="C41" s="71"/>
      <c r="D41" s="71"/>
      <c r="E41" s="71"/>
      <c r="F41" s="71"/>
      <c r="G41" s="71"/>
      <c r="H41" s="67"/>
      <c r="I41" s="67"/>
      <c r="J41" s="41">
        <f>J18+J28+J29+J37+J40</f>
        <v>540424.22</v>
      </c>
      <c r="K41" s="72"/>
      <c r="L41" s="5"/>
    </row>
    <row r="42" spans="1:10" ht="12.75">
      <c r="A42" s="73" t="s">
        <v>48</v>
      </c>
      <c r="B42" s="74"/>
      <c r="C42" s="74"/>
      <c r="D42" s="74"/>
      <c r="E42" s="74"/>
      <c r="F42" s="74"/>
      <c r="G42" s="74"/>
      <c r="H42" s="28"/>
      <c r="I42" s="28"/>
      <c r="J42" s="28"/>
    </row>
    <row r="43" spans="1:10" ht="12.75">
      <c r="A43" s="32" t="s">
        <v>49</v>
      </c>
      <c r="B43" s="33"/>
      <c r="C43" s="33"/>
      <c r="D43" s="33"/>
      <c r="E43" s="33"/>
      <c r="F43" s="33"/>
      <c r="G43" s="34"/>
      <c r="H43" s="17"/>
      <c r="I43" s="17"/>
      <c r="J43" s="40">
        <v>78742.18</v>
      </c>
    </row>
    <row r="44" spans="1:10" ht="12.75">
      <c r="A44" s="74" t="s">
        <v>18</v>
      </c>
      <c r="B44" s="74"/>
      <c r="C44" s="74"/>
      <c r="D44" s="74"/>
      <c r="E44" s="74"/>
      <c r="F44" s="74"/>
      <c r="G44" s="74"/>
      <c r="H44" s="17"/>
      <c r="I44" s="17"/>
      <c r="J44" s="40">
        <v>0</v>
      </c>
    </row>
    <row r="45" spans="1:10" ht="12.75">
      <c r="A45" s="74" t="s">
        <v>50</v>
      </c>
      <c r="B45" s="74"/>
      <c r="C45" s="74"/>
      <c r="D45" s="74"/>
      <c r="E45" s="74"/>
      <c r="F45" s="74"/>
      <c r="G45" s="74"/>
      <c r="H45" s="17"/>
      <c r="I45" s="17"/>
      <c r="J45" s="40">
        <v>0</v>
      </c>
    </row>
    <row r="46" spans="1:10" ht="0.75" customHeight="1">
      <c r="A46" s="36" t="s">
        <v>51</v>
      </c>
      <c r="B46" s="37"/>
      <c r="C46" s="37"/>
      <c r="D46" s="37"/>
      <c r="E46" s="37"/>
      <c r="F46" s="37"/>
      <c r="G46" s="38"/>
      <c r="H46" s="17"/>
      <c r="I46" s="17"/>
      <c r="J46" s="49">
        <v>0</v>
      </c>
    </row>
    <row r="47" spans="1:10" ht="12.75" hidden="1">
      <c r="A47" s="36" t="s">
        <v>52</v>
      </c>
      <c r="B47" s="37"/>
      <c r="C47" s="37"/>
      <c r="D47" s="37"/>
      <c r="E47" s="37"/>
      <c r="F47" s="37"/>
      <c r="G47" s="38"/>
      <c r="H47" s="17"/>
      <c r="I47" s="17"/>
      <c r="J47" s="49">
        <f>SUM(H47:I47)</f>
        <v>0</v>
      </c>
    </row>
    <row r="48" spans="1:10" ht="12.75">
      <c r="A48" s="74" t="s">
        <v>53</v>
      </c>
      <c r="B48" s="74"/>
      <c r="C48" s="74"/>
      <c r="D48" s="74"/>
      <c r="E48" s="74"/>
      <c r="F48" s="74"/>
      <c r="G48" s="74"/>
      <c r="H48" s="17"/>
      <c r="I48" s="17"/>
      <c r="J48" s="40">
        <f>J49</f>
        <v>78742.18</v>
      </c>
    </row>
    <row r="49" spans="1:10" ht="12.75">
      <c r="A49" s="75" t="s">
        <v>44</v>
      </c>
      <c r="B49" s="76"/>
      <c r="C49" s="76"/>
      <c r="D49" s="76"/>
      <c r="E49" s="76"/>
      <c r="F49" s="76"/>
      <c r="G49" s="77"/>
      <c r="H49" s="17"/>
      <c r="I49" s="17"/>
      <c r="J49" s="49">
        <v>78742.18</v>
      </c>
    </row>
    <row r="50" spans="1:10" ht="12.75">
      <c r="A50" s="32" t="s">
        <v>54</v>
      </c>
      <c r="B50" s="33"/>
      <c r="C50" s="33"/>
      <c r="D50" s="33"/>
      <c r="E50" s="33"/>
      <c r="F50" s="33"/>
      <c r="G50" s="34"/>
      <c r="H50" s="17"/>
      <c r="I50" s="17"/>
      <c r="J50" s="40">
        <f>J43+J45-J48</f>
        <v>0</v>
      </c>
    </row>
    <row r="51" spans="1:10" ht="12.75">
      <c r="A51" s="78" t="s">
        <v>55</v>
      </c>
      <c r="B51" s="55"/>
      <c r="C51" s="55"/>
      <c r="D51" s="55"/>
      <c r="E51" s="55"/>
      <c r="F51" s="55"/>
      <c r="G51" s="56"/>
      <c r="H51" s="17"/>
      <c r="I51" s="17"/>
      <c r="J51" s="40">
        <v>81481.02</v>
      </c>
    </row>
    <row r="52" spans="1:10" ht="12.75">
      <c r="A52" s="79" t="s">
        <v>56</v>
      </c>
      <c r="B52" s="79"/>
      <c r="C52" s="79"/>
      <c r="D52" s="79"/>
      <c r="E52" s="79"/>
      <c r="F52" s="79"/>
      <c r="G52" s="79"/>
      <c r="J52" s="40">
        <v>117237.43</v>
      </c>
    </row>
    <row r="64" ht="12.75">
      <c r="E64" s="5"/>
    </row>
  </sheetData>
  <mergeCells count="45">
    <mergeCell ref="A52:G52"/>
    <mergeCell ref="A48:G48"/>
    <mergeCell ref="A49:G49"/>
    <mergeCell ref="A50:G50"/>
    <mergeCell ref="A51:G51"/>
    <mergeCell ref="A44:G44"/>
    <mergeCell ref="A45:G45"/>
    <mergeCell ref="A46:G46"/>
    <mergeCell ref="A47:G47"/>
    <mergeCell ref="A40:G40"/>
    <mergeCell ref="A41:G41"/>
    <mergeCell ref="A42:G42"/>
    <mergeCell ref="A43:G43"/>
    <mergeCell ref="A36:G36"/>
    <mergeCell ref="A37:G37"/>
    <mergeCell ref="A38:G38"/>
    <mergeCell ref="A39:G39"/>
    <mergeCell ref="A32:G32"/>
    <mergeCell ref="A33:G33"/>
    <mergeCell ref="A34:G34"/>
    <mergeCell ref="A35:G35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6:G16"/>
    <mergeCell ref="A17:G17"/>
    <mergeCell ref="A18:G18"/>
    <mergeCell ref="A19:G19"/>
    <mergeCell ref="A12:F12"/>
    <mergeCell ref="A13:G13"/>
    <mergeCell ref="A14:G14"/>
    <mergeCell ref="A15:G15"/>
    <mergeCell ref="A2:G2"/>
    <mergeCell ref="A3:G3"/>
    <mergeCell ref="A4:G4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2016-03-29T07:56:10Z</dcterms:modified>
  <cp:category/>
  <cp:version/>
  <cp:contentType/>
  <cp:contentStatus/>
</cp:coreProperties>
</file>