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<sst xmlns="http://schemas.openxmlformats.org/spreadsheetml/2006/main" count="60" uniqueCount="57">
  <si>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Отчет о финансово-хозяйственной деятельности МКД </t>
  </si>
  <si>
    <t>за 2015 год</t>
  </si>
  <si>
    <t>ул. Юбилейная д.5</t>
  </si>
  <si>
    <t>Общая площадь жилых и нежилых помещений</t>
  </si>
  <si>
    <t>Приватиз.</t>
  </si>
  <si>
    <t>Муницип.</t>
  </si>
  <si>
    <t>нежилые</t>
  </si>
  <si>
    <t>Утвержденный тариф</t>
  </si>
  <si>
    <t>с 01.01.15г</t>
  </si>
  <si>
    <t>с 01.09.15г</t>
  </si>
  <si>
    <t>с 01.10.15г</t>
  </si>
  <si>
    <t>с 01.11.15г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</si>
  <si>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</si>
  <si>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</si>
  <si>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</si>
  <si>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</si>
  <si>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</si>
  <si>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</si>
  <si>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Среднегодовой тариф (руб./м2) 2015г</t>
  </si>
  <si>
    <t>Начислено</t>
  </si>
  <si>
    <t>Собрано</t>
  </si>
  <si>
    <t>Собрано от собственников нежилых помещений</t>
  </si>
  <si>
    <t>Выполнено</t>
  </si>
  <si>
    <t>Фактический тариф за 1 кв. м в месяц составил</t>
  </si>
  <si>
    <t>Содержание и текущий ремонт</t>
  </si>
  <si>
    <t>ноябрь</t>
  </si>
  <si>
    <t>декабрь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</si>
  <si>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</si>
  <si>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</si>
  <si>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</si>
  <si>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</si>
  <si>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</si>
  <si>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Дератизация, 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</si>
  <si>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</si>
  <si>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</si>
  <si>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</si>
  <si>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</si>
  <si>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</si>
  <si>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</si>
  <si>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</si>
  <si>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запорной арматуры на системе отопления</t>
  </si>
  <si>
    <t>Частичная замена стояка отопления кв.19,23</t>
  </si>
  <si>
    <t>Частичная замена стояка ХВС кв.7,11</t>
  </si>
  <si>
    <t>Выполнение текущих заявок</t>
  </si>
  <si>
    <t>Текущий ремонт, выполненный сторонними организациями</t>
  </si>
  <si>
    <t xml:space="preserve">ВДГО </t>
  </si>
  <si>
    <t>Итого</t>
  </si>
  <si>
    <t>Капитальный ремонт</t>
  </si>
  <si>
    <t>Остаток средств на 01.01.2015г.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</si>
  <si>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</si>
  <si>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</si>
  <si>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</si>
  <si>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</si>
  <si>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</si>
  <si>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</si>
  <si>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01.01.2016г.</t>
  </si>
  <si>
    <t>Задолженность собственников нежилых помешений на 01.01.2016г.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</si>
</sst>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78" fontId="0" fillId="0" borderId="2" xfId="15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2" fontId="2" fillId="0" borderId="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/>
    </xf>
    <xf numFmtId="2" fontId="2" fillId="0" borderId="4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3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4">
      <selection activeCell="O7" sqref="O7"/>
    </sheetView>
  </sheetViews>
  <sheetFormatPr defaultColWidth="9.140625" defaultRowHeight="12.75"/>
  <cols>
    <col min="1" max="1" width="15.421875" style="0" customWidth="1"/>
    <col min="2" max="2" width="11.7109375" style="0" customWidth="1"/>
    <col min="3" max="3" width="9.7109375" style="0" customWidth="1"/>
    <col min="7" max="7" width="10.57421875" style="0" customWidth="1"/>
    <col min="8" max="8" width="9.140625" style="0" hidden="1" customWidth="1"/>
    <col min="9" max="9" width="10.00390625" style="0" hidden="1" customWidth="1"/>
    <col min="10" max="10" width="11.00390625" style="0" customWidth="1"/>
    <col min="11" max="11" width="8.28125" style="0" customWidth="1"/>
    <col min="12" max="12" width="0.13671875" style="0" customWidth="1"/>
    <col min="13" max="13" width="8.28125" style="0" hidden="1" customWidth="1"/>
  </cols>
  <sheetData>
    <row r="2" spans="1:7" ht="15.75">
      <c r="A2" s="1" t="s">
        <v>0</v>
      </c>
      <c r="B2" s="1"/>
      <c r="C2" s="1"/>
      <c r="D2" s="1"/>
      <c r="E2" s="1"/>
      <c r="F2" s="1"/>
      <c r="G2" s="1"/>
    </row>
    <row r="3" spans="1:7" ht="12.75">
      <c r="A3" s="2" t="s">
        <v>1</v>
      </c>
      <c r="B3" s="2"/>
      <c r="C3" s="2"/>
      <c r="D3" s="2"/>
      <c r="E3" s="2"/>
      <c r="F3" s="2"/>
      <c r="G3" s="2"/>
    </row>
    <row r="4" spans="1:7" ht="12.75">
      <c r="A4" s="3" t="s">
        <v>2</v>
      </c>
      <c r="B4" s="4"/>
      <c r="C4" s="4"/>
      <c r="D4" s="4"/>
      <c r="E4" s="4"/>
      <c r="F4" s="4"/>
      <c r="G4" s="4"/>
    </row>
    <row r="5" spans="1:12" ht="59.25" customHeight="1">
      <c r="A5" s="5" t="s">
        <v>3</v>
      </c>
      <c r="B5" s="6">
        <f>D5+F5+J5</f>
        <v>1994.78</v>
      </c>
      <c r="C5" s="7" t="s">
        <v>4</v>
      </c>
      <c r="D5" s="8">
        <v>1512.37</v>
      </c>
      <c r="E5" s="9" t="s">
        <v>5</v>
      </c>
      <c r="F5" s="8">
        <v>451.51</v>
      </c>
      <c r="G5" s="10" t="s">
        <v>6</v>
      </c>
      <c r="J5" s="8">
        <v>30.9</v>
      </c>
      <c r="K5" s="11"/>
      <c r="L5" s="11"/>
    </row>
    <row r="6" spans="1:12" ht="12.75">
      <c r="A6" s="12" t="s">
        <v>7</v>
      </c>
      <c r="B6" s="13"/>
      <c r="C6" s="14"/>
      <c r="D6" s="15" t="s">
        <v>8</v>
      </c>
      <c r="E6" s="15" t="s">
        <v>9</v>
      </c>
      <c r="F6" s="15" t="s">
        <v>10</v>
      </c>
      <c r="G6" s="15" t="s">
        <v>11</v>
      </c>
      <c r="J6" s="16" t="s">
        <v>12</v>
      </c>
      <c r="K6" s="11"/>
      <c r="L6" s="11"/>
    </row>
    <row r="7" spans="1:12" ht="12.75">
      <c r="A7" s="17" t="s">
        <v>13</v>
      </c>
      <c r="B7" s="18"/>
      <c r="C7" s="19"/>
      <c r="D7" s="20">
        <f>D8+D9+D10</f>
        <v>12.51</v>
      </c>
      <c r="E7" s="20">
        <f>E8+E9+E10</f>
        <v>13.530000000000001</v>
      </c>
      <c r="F7" s="20">
        <f>F8+F9+F10</f>
        <v>13.74</v>
      </c>
      <c r="G7" s="20">
        <f>G8+G9+G10</f>
        <v>13.92</v>
      </c>
      <c r="J7" s="20">
        <f>J8+J9+J10</f>
        <v>13.530000000000001</v>
      </c>
      <c r="K7" s="21"/>
      <c r="L7" s="21"/>
    </row>
    <row r="8" spans="1:12" ht="12.75">
      <c r="A8" s="22" t="s">
        <v>14</v>
      </c>
      <c r="B8" s="23"/>
      <c r="C8" s="23"/>
      <c r="D8" s="24">
        <v>7.02</v>
      </c>
      <c r="E8" s="24">
        <v>7.82</v>
      </c>
      <c r="F8" s="24">
        <v>7.82</v>
      </c>
      <c r="G8" s="24">
        <v>7.82</v>
      </c>
      <c r="J8" s="24">
        <v>7.82</v>
      </c>
      <c r="K8" s="25"/>
      <c r="L8" s="25"/>
    </row>
    <row r="9" spans="1:12" ht="12.75">
      <c r="A9" s="22" t="s">
        <v>15</v>
      </c>
      <c r="B9" s="23"/>
      <c r="C9" s="23"/>
      <c r="D9" s="26">
        <v>3.56</v>
      </c>
      <c r="E9" s="26">
        <v>3.56</v>
      </c>
      <c r="F9" s="26">
        <v>3.77</v>
      </c>
      <c r="G9" s="26">
        <v>3.95</v>
      </c>
      <c r="J9" s="26">
        <v>3.56</v>
      </c>
      <c r="K9" s="27"/>
      <c r="L9" s="27"/>
    </row>
    <row r="10" spans="1:12" ht="12.75">
      <c r="A10" s="22" t="s">
        <v>16</v>
      </c>
      <c r="B10" s="23"/>
      <c r="C10" s="23"/>
      <c r="D10" s="26">
        <v>1.93</v>
      </c>
      <c r="E10" s="26">
        <v>2.15</v>
      </c>
      <c r="F10" s="26">
        <v>2.15</v>
      </c>
      <c r="G10" s="26">
        <v>2.15</v>
      </c>
      <c r="J10" s="26">
        <v>2.15</v>
      </c>
      <c r="K10" s="27"/>
      <c r="L10" s="27"/>
    </row>
    <row r="11" spans="1:12" ht="12.75">
      <c r="A11" s="28" t="s">
        <v>17</v>
      </c>
      <c r="B11" s="29"/>
      <c r="C11" s="29"/>
      <c r="D11" s="30">
        <v>41.71</v>
      </c>
      <c r="E11" s="30">
        <v>41.71</v>
      </c>
      <c r="F11" s="30">
        <v>41.71</v>
      </c>
      <c r="G11" s="30">
        <v>41.71</v>
      </c>
      <c r="J11" s="30">
        <v>41.71</v>
      </c>
      <c r="K11" s="31"/>
      <c r="L11" s="31"/>
    </row>
    <row r="12" spans="1:12" ht="12.75">
      <c r="A12" s="32" t="s">
        <v>18</v>
      </c>
      <c r="B12" s="33"/>
      <c r="C12" s="33"/>
      <c r="D12" s="33"/>
      <c r="E12" s="33"/>
      <c r="F12" s="34"/>
      <c r="G12" s="30">
        <f>(D7*8+E7+F7+G7*2)/12</f>
        <v>12.9325</v>
      </c>
      <c r="J12" s="31"/>
      <c r="K12" s="31"/>
      <c r="L12" s="31"/>
    </row>
    <row r="13" spans="1:12" ht="12.75">
      <c r="A13" s="35" t="s">
        <v>19</v>
      </c>
      <c r="B13" s="36"/>
      <c r="C13" s="36"/>
      <c r="D13" s="36"/>
      <c r="E13" s="36"/>
      <c r="F13" s="36"/>
      <c r="G13" s="37"/>
      <c r="H13" s="38"/>
      <c r="I13" s="38"/>
      <c r="J13" s="39">
        <f>319231.22+2290.31</f>
        <v>321521.52999999997</v>
      </c>
      <c r="L13" s="40"/>
    </row>
    <row r="14" spans="1:12" ht="12.75">
      <c r="A14" s="35" t="s">
        <v>20</v>
      </c>
      <c r="B14" s="36"/>
      <c r="C14" s="36"/>
      <c r="D14" s="36"/>
      <c r="E14" s="36"/>
      <c r="F14" s="36"/>
      <c r="G14" s="37"/>
      <c r="H14" s="38"/>
      <c r="I14" s="38"/>
      <c r="J14" s="41">
        <f>302525.87-1800.88</f>
        <v>300724.99</v>
      </c>
      <c r="L14" s="40"/>
    </row>
    <row r="15" spans="1:10" ht="12.75">
      <c r="A15" s="35" t="s">
        <v>21</v>
      </c>
      <c r="B15" s="36"/>
      <c r="C15" s="36"/>
      <c r="D15" s="36"/>
      <c r="E15" s="36"/>
      <c r="F15" s="36"/>
      <c r="G15" s="37"/>
      <c r="H15" s="38"/>
      <c r="I15" s="38"/>
      <c r="J15" s="41">
        <f>1860.18+1800.88</f>
        <v>3661.0600000000004</v>
      </c>
    </row>
    <row r="16" spans="1:10" ht="12.75">
      <c r="A16" s="35" t="s">
        <v>22</v>
      </c>
      <c r="B16" s="36"/>
      <c r="C16" s="36"/>
      <c r="D16" s="36"/>
      <c r="E16" s="36"/>
      <c r="F16" s="36"/>
      <c r="G16" s="37"/>
      <c r="H16" s="38"/>
      <c r="I16" s="38"/>
      <c r="J16" s="39">
        <f>J37</f>
        <v>250719.05000000002</v>
      </c>
    </row>
    <row r="17" spans="1:10" ht="12.75">
      <c r="A17" s="35" t="s">
        <v>23</v>
      </c>
      <c r="B17" s="36"/>
      <c r="C17" s="36"/>
      <c r="D17" s="36"/>
      <c r="E17" s="36"/>
      <c r="F17" s="36"/>
      <c r="G17" s="37"/>
      <c r="H17" s="38"/>
      <c r="I17" s="38"/>
      <c r="J17" s="39">
        <f>(J16-J36)/12/B5</f>
        <v>9.68191605089283</v>
      </c>
    </row>
    <row r="18" spans="1:13" ht="15.75">
      <c r="A18" s="42" t="s">
        <v>24</v>
      </c>
      <c r="B18" s="42"/>
      <c r="C18" s="42"/>
      <c r="D18" s="42"/>
      <c r="E18" s="42"/>
      <c r="F18" s="42"/>
      <c r="G18" s="43"/>
      <c r="H18" s="20" t="s">
        <v>25</v>
      </c>
      <c r="I18" s="20" t="s">
        <v>26</v>
      </c>
      <c r="J18" s="20" t="s">
        <v>27</v>
      </c>
      <c r="L18" s="40">
        <f>L19+L29+L30</f>
        <v>172301.19</v>
      </c>
      <c r="M18">
        <f>37460.92+13552.19+8445.21</f>
        <v>59458.32</v>
      </c>
    </row>
    <row r="19" spans="1:13" ht="12.75">
      <c r="A19" s="44" t="s">
        <v>28</v>
      </c>
      <c r="B19" s="44"/>
      <c r="C19" s="44"/>
      <c r="D19" s="44"/>
      <c r="E19" s="44"/>
      <c r="F19" s="44"/>
      <c r="G19" s="44"/>
      <c r="H19" s="38"/>
      <c r="I19" s="38"/>
      <c r="J19" s="41">
        <f>J20+J21+J22+J23+J24+J25+J26+J27+J28</f>
        <v>149518.54</v>
      </c>
      <c r="L19">
        <v>112057.62</v>
      </c>
      <c r="M19">
        <f>$M$18/$L$18*L19</f>
        <v>38669.25021468743</v>
      </c>
    </row>
    <row r="20" spans="1:10" ht="90.75" customHeight="1">
      <c r="A20" s="45" t="s">
        <v>29</v>
      </c>
      <c r="B20" s="46"/>
      <c r="C20" s="46"/>
      <c r="D20" s="46"/>
      <c r="E20" s="46"/>
      <c r="F20" s="46"/>
      <c r="G20" s="47"/>
      <c r="H20" s="38"/>
      <c r="I20" s="38"/>
      <c r="J20" s="15">
        <f>686.94+69670.77+12162.17+99.97+13934.58</f>
        <v>96554.43000000001</v>
      </c>
    </row>
    <row r="21" spans="1:10" ht="12.75">
      <c r="A21" s="48" t="s">
        <v>30</v>
      </c>
      <c r="B21" s="49"/>
      <c r="C21" s="49"/>
      <c r="D21" s="49"/>
      <c r="E21" s="49"/>
      <c r="F21" s="49"/>
      <c r="G21" s="50"/>
      <c r="H21" s="38"/>
      <c r="I21" s="38"/>
      <c r="J21" s="15">
        <v>522.1</v>
      </c>
    </row>
    <row r="22" spans="1:10" ht="12.75">
      <c r="A22" s="48" t="s">
        <v>31</v>
      </c>
      <c r="B22" s="49"/>
      <c r="C22" s="49"/>
      <c r="D22" s="49"/>
      <c r="E22" s="49"/>
      <c r="F22" s="49"/>
      <c r="G22" s="50"/>
      <c r="H22" s="38"/>
      <c r="I22" s="38"/>
      <c r="J22" s="15">
        <v>1201.05</v>
      </c>
    </row>
    <row r="23" spans="1:10" ht="12.75">
      <c r="A23" s="48" t="s">
        <v>32</v>
      </c>
      <c r="B23" s="49"/>
      <c r="C23" s="49"/>
      <c r="D23" s="49"/>
      <c r="E23" s="49"/>
      <c r="F23" s="49"/>
      <c r="G23" s="50"/>
      <c r="H23" s="38"/>
      <c r="I23" s="38"/>
      <c r="J23" s="15">
        <f>39.16+1039.68</f>
        <v>1078.8400000000001</v>
      </c>
    </row>
    <row r="24" spans="1:10" ht="12.75">
      <c r="A24" s="51" t="s">
        <v>33</v>
      </c>
      <c r="B24" s="51"/>
      <c r="C24" s="51"/>
      <c r="D24" s="51"/>
      <c r="E24" s="51"/>
      <c r="F24" s="51"/>
      <c r="G24" s="51"/>
      <c r="H24" s="38"/>
      <c r="I24" s="38"/>
      <c r="J24" s="15">
        <v>2372.43</v>
      </c>
    </row>
    <row r="25" spans="1:10" ht="12.75">
      <c r="A25" s="52" t="s">
        <v>34</v>
      </c>
      <c r="B25" s="53"/>
      <c r="C25" s="53"/>
      <c r="D25" s="53"/>
      <c r="E25" s="53"/>
      <c r="F25" s="53"/>
      <c r="G25" s="54"/>
      <c r="H25" s="38"/>
      <c r="I25" s="38"/>
      <c r="J25" s="15">
        <f>1215.74+897.47</f>
        <v>2113.21</v>
      </c>
    </row>
    <row r="26" spans="1:10" ht="12.75">
      <c r="A26" s="55" t="s">
        <v>35</v>
      </c>
      <c r="B26" s="56"/>
      <c r="C26" s="56"/>
      <c r="D26" s="56"/>
      <c r="E26" s="56"/>
      <c r="F26" s="56"/>
      <c r="G26" s="57"/>
      <c r="H26" s="38"/>
      <c r="I26" s="38"/>
      <c r="J26" s="15">
        <f>626.53+436.77+83.71</f>
        <v>1147.01</v>
      </c>
    </row>
    <row r="27" spans="1:10" ht="25.5" customHeight="1">
      <c r="A27" s="58" t="s">
        <v>36</v>
      </c>
      <c r="B27" s="58"/>
      <c r="C27" s="58"/>
      <c r="D27" s="58"/>
      <c r="E27" s="58"/>
      <c r="F27" s="58"/>
      <c r="G27" s="58"/>
      <c r="H27" s="38"/>
      <c r="I27" s="38"/>
      <c r="J27" s="15">
        <f>781.32+139.67+39.16+23.43+1.31+1025.35+159.24+432.05+96.2+58.3+571.27+3741.25</f>
        <v>7068.549999999999</v>
      </c>
    </row>
    <row r="28" spans="1:10" s="60" customFormat="1" ht="39.75" customHeight="1">
      <c r="A28" s="58" t="s">
        <v>37</v>
      </c>
      <c r="B28" s="58"/>
      <c r="C28" s="58"/>
      <c r="D28" s="58"/>
      <c r="E28" s="58"/>
      <c r="F28" s="58"/>
      <c r="G28" s="58"/>
      <c r="H28" s="59"/>
      <c r="I28" s="59"/>
      <c r="J28" s="59">
        <f>37460.92</f>
        <v>37460.92</v>
      </c>
    </row>
    <row r="29" spans="1:13" ht="12.75">
      <c r="A29" s="61" t="s">
        <v>38</v>
      </c>
      <c r="B29" s="62"/>
      <c r="C29" s="62"/>
      <c r="D29" s="62"/>
      <c r="E29" s="62"/>
      <c r="F29" s="62"/>
      <c r="G29" s="63"/>
      <c r="H29" s="38">
        <v>24735.2</v>
      </c>
      <c r="I29" s="38">
        <f>8445.21</f>
        <v>8445.21</v>
      </c>
      <c r="J29" s="41">
        <f>H29+I29</f>
        <v>33180.41</v>
      </c>
      <c r="L29">
        <v>24735.2</v>
      </c>
      <c r="M29">
        <f>$M$18/$L$18*L29</f>
        <v>8535.712590632716</v>
      </c>
    </row>
    <row r="30" spans="1:13" ht="12.75">
      <c r="A30" s="44" t="s">
        <v>39</v>
      </c>
      <c r="B30" s="44"/>
      <c r="C30" s="44"/>
      <c r="D30" s="44"/>
      <c r="E30" s="44"/>
      <c r="F30" s="44"/>
      <c r="G30" s="44"/>
      <c r="H30" s="64">
        <f>H31+H32+H33+H34</f>
        <v>35508.369999999995</v>
      </c>
      <c r="I30" s="64">
        <f>13552.19</f>
        <v>13552.19</v>
      </c>
      <c r="J30" s="39">
        <f>J31+J32+J33+J34</f>
        <v>49060.56</v>
      </c>
      <c r="L30" s="40">
        <v>35508.37</v>
      </c>
      <c r="M30">
        <f>$M$18/$L$18*L30</f>
        <v>12253.357194679851</v>
      </c>
    </row>
    <row r="31" spans="1:10" ht="12.75">
      <c r="A31" s="48" t="s">
        <v>40</v>
      </c>
      <c r="B31" s="49"/>
      <c r="C31" s="49"/>
      <c r="D31" s="49"/>
      <c r="E31" s="49"/>
      <c r="F31" s="49"/>
      <c r="G31" s="50"/>
      <c r="H31" s="38">
        <v>21872.01</v>
      </c>
      <c r="I31" s="65">
        <f>$I$30/$H$30*H31</f>
        <v>8347.711686058808</v>
      </c>
      <c r="J31" s="66">
        <f>H31+I31</f>
        <v>30219.72168605881</v>
      </c>
    </row>
    <row r="32" spans="1:10" ht="12.75">
      <c r="A32" s="48" t="s">
        <v>41</v>
      </c>
      <c r="B32" s="49"/>
      <c r="C32" s="49"/>
      <c r="D32" s="49"/>
      <c r="E32" s="49"/>
      <c r="F32" s="49"/>
      <c r="G32" s="50"/>
      <c r="H32" s="38">
        <v>3487.44</v>
      </c>
      <c r="I32" s="65">
        <f>$I$30/$H$30*H32</f>
        <v>1331.0227840252878</v>
      </c>
      <c r="J32" s="66">
        <f>H32+I32</f>
        <v>4818.462784025288</v>
      </c>
    </row>
    <row r="33" spans="1:10" ht="12.75">
      <c r="A33" s="48" t="s">
        <v>42</v>
      </c>
      <c r="B33" s="49"/>
      <c r="C33" s="49"/>
      <c r="D33" s="49"/>
      <c r="E33" s="49"/>
      <c r="F33" s="49"/>
      <c r="G33" s="50"/>
      <c r="H33" s="38">
        <v>4484.48</v>
      </c>
      <c r="I33" s="65">
        <f>$I$30/$H$30*H33</f>
        <v>1711.5549097635292</v>
      </c>
      <c r="J33" s="66">
        <f>H33+I33</f>
        <v>6196.034909763529</v>
      </c>
    </row>
    <row r="34" spans="1:10" ht="12.75">
      <c r="A34" s="48" t="s">
        <v>43</v>
      </c>
      <c r="B34" s="49"/>
      <c r="C34" s="49"/>
      <c r="D34" s="49"/>
      <c r="E34" s="49"/>
      <c r="F34" s="49"/>
      <c r="G34" s="50"/>
      <c r="H34" s="38">
        <f>1277.67+3247.79+1138.98</f>
        <v>5664.4400000000005</v>
      </c>
      <c r="I34" s="65">
        <f>$I$30/$H$30*H34</f>
        <v>2161.9006201523757</v>
      </c>
      <c r="J34" s="66">
        <f>H34+I34</f>
        <v>7826.340620152376</v>
      </c>
    </row>
    <row r="35" spans="1:10" ht="12.75">
      <c r="A35" s="44" t="s">
        <v>44</v>
      </c>
      <c r="B35" s="44"/>
      <c r="C35" s="44"/>
      <c r="D35" s="44"/>
      <c r="E35" s="44"/>
      <c r="F35" s="44"/>
      <c r="G35" s="44"/>
      <c r="H35" s="38"/>
      <c r="I35" s="38"/>
      <c r="J35" s="41">
        <v>0</v>
      </c>
    </row>
    <row r="36" spans="1:10" ht="12.75">
      <c r="A36" s="67" t="s">
        <v>45</v>
      </c>
      <c r="B36" s="51"/>
      <c r="C36" s="51"/>
      <c r="D36" s="51"/>
      <c r="E36" s="51"/>
      <c r="F36" s="51"/>
      <c r="G36" s="51"/>
      <c r="H36" s="38"/>
      <c r="I36" s="38"/>
      <c r="J36" s="41">
        <v>18959.54</v>
      </c>
    </row>
    <row r="37" spans="1:12" ht="12.75">
      <c r="A37" s="67" t="s">
        <v>46</v>
      </c>
      <c r="B37" s="67"/>
      <c r="C37" s="67"/>
      <c r="D37" s="67"/>
      <c r="E37" s="67"/>
      <c r="F37" s="67"/>
      <c r="G37" s="67"/>
      <c r="H37" s="64" t="e">
        <f>H36+#REF!+H29+H19+H30+H35</f>
        <v>#REF!</v>
      </c>
      <c r="I37" s="64" t="e">
        <f>I36+#REF!+I29+I19+I30+I35</f>
        <v>#REF!</v>
      </c>
      <c r="J37" s="39">
        <f>J19+J29+J30+J35+J36</f>
        <v>250719.05000000002</v>
      </c>
      <c r="K37" s="68"/>
      <c r="L37" s="11"/>
    </row>
    <row r="38" spans="1:10" ht="12.75">
      <c r="A38" s="69" t="s">
        <v>47</v>
      </c>
      <c r="B38" s="70"/>
      <c r="C38" s="70"/>
      <c r="D38" s="70"/>
      <c r="E38" s="70"/>
      <c r="F38" s="70"/>
      <c r="G38" s="70"/>
      <c r="H38" s="26" t="s">
        <v>25</v>
      </c>
      <c r="I38" s="26" t="s">
        <v>26</v>
      </c>
      <c r="J38" s="26"/>
    </row>
    <row r="39" spans="1:10" ht="12.75">
      <c r="A39" s="32" t="s">
        <v>48</v>
      </c>
      <c r="B39" s="33"/>
      <c r="C39" s="33"/>
      <c r="D39" s="33"/>
      <c r="E39" s="33"/>
      <c r="F39" s="33"/>
      <c r="G39" s="34"/>
      <c r="H39" s="38"/>
      <c r="I39" s="38"/>
      <c r="J39" s="41">
        <v>-1524.85</v>
      </c>
    </row>
    <row r="40" spans="1:10" ht="12.75">
      <c r="A40" s="70" t="s">
        <v>19</v>
      </c>
      <c r="B40" s="70"/>
      <c r="C40" s="70"/>
      <c r="D40" s="70"/>
      <c r="E40" s="70"/>
      <c r="F40" s="70"/>
      <c r="G40" s="70"/>
      <c r="H40" s="38"/>
      <c r="I40" s="38"/>
      <c r="J40" s="41">
        <v>0</v>
      </c>
    </row>
    <row r="41" spans="1:10" ht="12.75">
      <c r="A41" s="70" t="s">
        <v>49</v>
      </c>
      <c r="B41" s="70"/>
      <c r="C41" s="70"/>
      <c r="D41" s="70"/>
      <c r="E41" s="70"/>
      <c r="F41" s="70"/>
      <c r="G41" s="70"/>
      <c r="H41" s="38"/>
      <c r="I41" s="38"/>
      <c r="J41" s="41">
        <f>J42</f>
        <v>1053.43</v>
      </c>
    </row>
    <row r="42" spans="1:10" ht="12.75">
      <c r="A42" s="35" t="s">
        <v>50</v>
      </c>
      <c r="B42" s="36"/>
      <c r="C42" s="36"/>
      <c r="D42" s="36"/>
      <c r="E42" s="36"/>
      <c r="F42" s="36"/>
      <c r="G42" s="37"/>
      <c r="H42" s="38"/>
      <c r="I42" s="38"/>
      <c r="J42" s="15">
        <v>1053.43</v>
      </c>
    </row>
    <row r="43" spans="1:10" ht="12.75">
      <c r="A43" s="35" t="s">
        <v>51</v>
      </c>
      <c r="B43" s="36"/>
      <c r="C43" s="36"/>
      <c r="D43" s="36"/>
      <c r="E43" s="36"/>
      <c r="F43" s="36"/>
      <c r="G43" s="37"/>
      <c r="H43" s="38"/>
      <c r="I43" s="38"/>
      <c r="J43" s="38">
        <v>0</v>
      </c>
    </row>
    <row r="44" spans="1:10" ht="12.75">
      <c r="A44" s="70" t="s">
        <v>52</v>
      </c>
      <c r="B44" s="70"/>
      <c r="C44" s="70"/>
      <c r="D44" s="70"/>
      <c r="E44" s="70"/>
      <c r="F44" s="70"/>
      <c r="G44" s="70"/>
      <c r="H44" s="38"/>
      <c r="I44" s="38"/>
      <c r="J44" s="41">
        <v>0</v>
      </c>
    </row>
    <row r="45" spans="1:10" ht="12.75">
      <c r="A45" s="32" t="s">
        <v>53</v>
      </c>
      <c r="B45" s="33"/>
      <c r="C45" s="33"/>
      <c r="D45" s="33"/>
      <c r="E45" s="33"/>
      <c r="F45" s="33"/>
      <c r="G45" s="34"/>
      <c r="H45" s="38"/>
      <c r="I45" s="38"/>
      <c r="J45" s="41">
        <f>J39+J41-J44</f>
        <v>-471.41999999999985</v>
      </c>
    </row>
    <row r="46" spans="1:10" ht="12.75">
      <c r="A46" s="71" t="s">
        <v>54</v>
      </c>
      <c r="B46" s="53"/>
      <c r="C46" s="53"/>
      <c r="D46" s="53"/>
      <c r="E46" s="53"/>
      <c r="F46" s="53"/>
      <c r="G46" s="54"/>
      <c r="H46" s="38"/>
      <c r="I46" s="38"/>
      <c r="J46" s="41">
        <v>35911.19</v>
      </c>
    </row>
    <row r="47" spans="1:10" ht="12.75">
      <c r="A47" s="72" t="s">
        <v>55</v>
      </c>
      <c r="B47" s="72"/>
      <c r="C47" s="72"/>
      <c r="D47" s="72"/>
      <c r="E47" s="72"/>
      <c r="F47" s="72"/>
      <c r="G47" s="72"/>
      <c r="J47" s="73">
        <v>167638.65</v>
      </c>
    </row>
    <row r="48" spans="1:10" ht="12.75">
      <c r="A48" s="74" t="s">
        <v>56</v>
      </c>
      <c r="B48" s="74"/>
      <c r="C48" s="74"/>
      <c r="D48" s="74"/>
      <c r="E48" s="74"/>
      <c r="F48" s="74"/>
      <c r="G48" s="74"/>
      <c r="H48" s="38"/>
      <c r="I48" s="38"/>
      <c r="J48" s="41">
        <v>430.13</v>
      </c>
    </row>
    <row r="59" ht="12.75">
      <c r="E59" s="11"/>
    </row>
  </sheetData>
  <mergeCells count="40">
    <mergeCell ref="A45:G45"/>
    <mergeCell ref="A46:G46"/>
    <mergeCell ref="A47:G47"/>
    <mergeCell ref="A48:G48"/>
    <mergeCell ref="A41:G41"/>
    <mergeCell ref="A42:G42"/>
    <mergeCell ref="A43:G43"/>
    <mergeCell ref="A44:G44"/>
    <mergeCell ref="A37:G37"/>
    <mergeCell ref="A38:G38"/>
    <mergeCell ref="A39:G39"/>
    <mergeCell ref="A40:G40"/>
    <mergeCell ref="A33:G33"/>
    <mergeCell ref="A34:G34"/>
    <mergeCell ref="A35:G35"/>
    <mergeCell ref="A36:G36"/>
    <mergeCell ref="A29:G29"/>
    <mergeCell ref="A30:G30"/>
    <mergeCell ref="A31:G31"/>
    <mergeCell ref="A32:G32"/>
    <mergeCell ref="A25:G25"/>
    <mergeCell ref="A26:G26"/>
    <mergeCell ref="A27:G27"/>
    <mergeCell ref="A28:G28"/>
    <mergeCell ref="A21:G21"/>
    <mergeCell ref="A22:G22"/>
    <mergeCell ref="A23:G23"/>
    <mergeCell ref="A24:G24"/>
    <mergeCell ref="A17:G17"/>
    <mergeCell ref="A18:G18"/>
    <mergeCell ref="A19:G19"/>
    <mergeCell ref="A20:G20"/>
    <mergeCell ref="A13:G13"/>
    <mergeCell ref="A14:G14"/>
    <mergeCell ref="A15:G15"/>
    <mergeCell ref="A16:G16"/>
    <mergeCell ref="A2:G2"/>
    <mergeCell ref="A3:G3"/>
    <mergeCell ref="A4:G4"/>
    <mergeCell ref="A12:F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2016-03-29T07:50:31Z</dcterms:modified>
  <cp:category/>
  <cp:version/>
  <cp:contentType/>
  <cp:contentStatus/>
</cp:coreProperties>
</file>