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'Лист1'!$A$1:$I$62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  <author>Admin</author>
  </authors>
  <commentList>
    <comment ref="L5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1735.98 адм. 27.12.18
24,48 пени</t>
        </r>
      </text>
    </comment>
    <comment ref="B5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5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5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</commentList>
</comments>
</file>

<file path=xl/sharedStrings.xml><?xml version="1.0" encoding="utf-8"?>
<sst xmlns="http://schemas.openxmlformats.org/spreadsheetml/2006/main" count="73" uniqueCount="68">
  <si>
    <t>ООО "Кузнечное сервис"</t>
  </si>
  <si>
    <t xml:space="preserve">Отчет о финансово-хозяйственной деятельности МКД </t>
  </si>
  <si>
    <t>ул. Юбилейная д.2</t>
  </si>
  <si>
    <t>Общая площадь жилых и нежилых помещений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</si>
  <si>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</si>
  <si>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</si>
  <si>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</si>
  <si>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</si>
  <si>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</si>
  <si>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ОДН ГВС (руб./м3)</t>
  </si>
  <si>
    <t>ОДН ХВС (руб./м3)</t>
  </si>
  <si>
    <t>ОДН электроэнергия(руб./Квт.ч)</t>
  </si>
  <si>
    <t>день</t>
  </si>
  <si>
    <t>ночь</t>
  </si>
  <si>
    <t>Т/о газового оборуд.(руб/квартира)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</si>
  <si>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</si>
  <si>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</si>
  <si>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</si>
  <si>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</si>
  <si>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</si>
  <si>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</si>
  <si>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</si>
  <si>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</si>
  <si>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</si>
  <si>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</si>
  <si>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</si>
  <si>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</si>
  <si>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</si>
  <si>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</si>
  <si>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</si>
  <si>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</si>
  <si>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Специальный счет на капитальный ремонт</t>
  </si>
  <si>
    <t>Начислено взносов на капитальный ремонт</t>
  </si>
  <si>
    <t>Собрано взносов на капитальный ремонт</t>
  </si>
  <si>
    <t>Задолженность населения по взносам на капитальный ремонт на 01.01.2018г.</t>
  </si>
  <si>
    <t xml:space="preserve">Директор </t>
  </si>
  <si>
    <t>за 2018 год</t>
  </si>
  <si>
    <t>с 01.01.18г</t>
  </si>
  <si>
    <t>с 01.07.18г</t>
  </si>
  <si>
    <t>с 01.08.18г</t>
  </si>
  <si>
    <t>ГВС ОДН:компонент на ХВС</t>
  </si>
  <si>
    <t>ГВС ОДН:компонент на тепловую энергию</t>
  </si>
  <si>
    <t>Техническое обслуживание ВДГО (руб/м2)</t>
  </si>
  <si>
    <t>Техническое диагностирование ВДГО (руб/м2)</t>
  </si>
  <si>
    <t>Титуленко М.В.</t>
  </si>
  <si>
    <t>Задолженность населения на 01.01.2019г.</t>
  </si>
  <si>
    <t>Остаток средств на специальном счете на 01.01.2019г.</t>
  </si>
  <si>
    <t>Задолженность населения по взносам на капитальный ремонт на 01.01.2019г.</t>
  </si>
  <si>
    <t>Техническое диагностирование ВДГО</t>
  </si>
  <si>
    <t>Техническое обслуживание ВДГО</t>
  </si>
  <si>
    <t>Смена светильников в подъездах жил.фонда</t>
  </si>
  <si>
    <t>Ремонт в квартире (потолок туалет, ванна)кв.54 по акту</t>
  </si>
  <si>
    <t xml:space="preserve">Ремонт стояков отопления </t>
  </si>
  <si>
    <t xml:space="preserve">Санитарное содержание лестничных клеток </t>
  </si>
  <si>
    <t>Капитальный ремонт сиситемы водоотведения (подвал)</t>
  </si>
  <si>
    <t>Выполнено за счет средств капитального ремонта, в т.ч.</t>
  </si>
  <si>
    <t>Остаток средств на специальном счете на 01.01.2018г.</t>
  </si>
  <si>
    <t>Текущий ремонт, в т.ч.</t>
  </si>
  <si>
    <t>Собрано пени за просроченные платежи взносов на капитальный ремонт</t>
  </si>
  <si>
    <t>Проценты банка</t>
  </si>
  <si>
    <t>Утвержденный тариф на содержание жилого помещения</t>
  </si>
  <si>
    <t>Факт. Тариф за 2018г.</t>
  </si>
  <si>
    <t xml:space="preserve">2018г </t>
  </si>
  <si>
    <t xml:space="preserve">Остатки средств  с 2016 по 2018г </t>
  </si>
  <si>
    <t xml:space="preserve">доходы  </t>
  </si>
  <si>
    <t xml:space="preserve">расходы </t>
  </si>
  <si>
    <t>2016 г.</t>
  </si>
  <si>
    <t>2017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</si>
</sst>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vertical="justify" wrapText="1"/>
    </xf>
    <xf numFmtId="0" fontId="0" fillId="0" borderId="13" xfId="0" applyFont="1" applyBorder="1" applyAlignment="1">
      <alignment horizontal="center" vertical="justify"/>
    </xf>
    <xf numFmtId="0" fontId="0" fillId="0" borderId="14" xfId="0" applyFont="1" applyBorder="1" applyAlignment="1">
      <alignment horizontal="center" vertical="justify"/>
    </xf>
    <xf numFmtId="0" fontId="0" fillId="0" borderId="15" xfId="0" applyFont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0" fillId="0" borderId="13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0" fillId="0" borderId="15" xfId="0" applyFont="1" applyBorder="1" applyAlignment="1">
      <alignment vertical="justify" wrapText="1"/>
    </xf>
    <xf numFmtId="0" fontId="0" fillId="0" borderId="13" xfId="0" applyFont="1" applyBorder="1" applyAlignment="1">
      <alignment vertical="justify"/>
    </xf>
    <xf numFmtId="0" fontId="0" fillId="0" borderId="14" xfId="0" applyFont="1" applyBorder="1" applyAlignment="1">
      <alignment vertical="justify"/>
    </xf>
    <xf numFmtId="0" fontId="0" fillId="0" borderId="15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3" xfId="0" applyFont="1" applyBorder="1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0" fillId="0" borderId="15" xfId="0" applyBorder="1" applyAlignment="1">
      <alignment horizontal="left" vertical="justify"/>
    </xf>
    <xf numFmtId="0" fontId="1" fillId="0" borderId="13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1" fillId="0" borderId="10" xfId="0" applyFont="1" applyFill="1" applyBorder="1" applyAlignment="1">
      <alignment horizontal="center" vertical="justify"/>
    </xf>
    <xf numFmtId="0" fontId="4" fillId="0" borderId="13" xfId="0" applyFont="1" applyBorder="1" applyAlignment="1">
      <alignment horizontal="left" vertical="justify"/>
    </xf>
    <xf numFmtId="0" fontId="4" fillId="0" borderId="14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0" fillId="0" borderId="20" xfId="0" applyFont="1" applyBorder="1" applyAlignment="1">
      <alignment vertical="justify"/>
    </xf>
    <xf numFmtId="0" fontId="0" fillId="0" borderId="21" xfId="0" applyFont="1" applyBorder="1" applyAlignment="1">
      <alignment vertical="justify"/>
    </xf>
    <xf numFmtId="0" fontId="0" fillId="0" borderId="22" xfId="0" applyFont="1" applyBorder="1" applyAlignment="1">
      <alignment vertical="justify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 vertical="justify"/>
    </xf>
    <xf numFmtId="0" fontId="0" fillId="0" borderId="15" xfId="0" applyFont="1" applyBorder="1" applyAlignment="1">
      <alignment horizontal="left" vertical="justify"/>
    </xf>
    <xf numFmtId="0" fontId="4" fillId="0" borderId="13" xfId="0" applyFont="1" applyBorder="1" applyAlignment="1">
      <alignment vertical="justify" wrapText="1"/>
    </xf>
    <xf numFmtId="0" fontId="4" fillId="0" borderId="14" xfId="0" applyFont="1" applyBorder="1" applyAlignment="1">
      <alignment vertical="justify" wrapText="1"/>
    </xf>
    <xf numFmtId="0" fontId="4" fillId="0" borderId="15" xfId="0" applyFont="1" applyBorder="1" applyAlignment="1">
      <alignment vertical="justify" wrapText="1"/>
    </xf>
    <xf numFmtId="0" fontId="5" fillId="0" borderId="10" xfId="0" applyFont="1" applyBorder="1" applyAlignment="1">
      <alignment vertical="justify"/>
    </xf>
    <xf numFmtId="0" fontId="0" fillId="0" borderId="22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17" sqref="H17"/>
    </sheetView>
  </sheetViews>
  <sheetFormatPr defaultColWidth="9.140625" defaultRowHeight="12.75"/>
  <cols>
    <col min="3" max="3" width="15.00390625" style="0" customWidth="1"/>
    <col min="8" max="8" width="11.00390625" style="0" customWidth="1"/>
    <col min="9" max="9" width="10.57421875" style="0" customWidth="1"/>
    <col min="11" max="11" width="9.421875" style="0" bestFit="1" customWidth="1"/>
  </cols>
  <sheetData>
    <row r="1" spans="1:8" ht="12.75">
      <c r="A1" s="40" t="s">
        <v>0</v>
      </c>
      <c r="B1" s="40"/>
      <c r="C1" s="40"/>
      <c r="D1" s="40"/>
      <c r="E1" s="40"/>
      <c r="F1" s="40"/>
      <c r="G1" s="40"/>
      <c r="H1" s="40"/>
    </row>
    <row r="2" spans="1:8" ht="15.75">
      <c r="A2" s="41" t="s">
        <v>1</v>
      </c>
      <c r="B2" s="41"/>
      <c r="C2" s="41"/>
      <c r="D2" s="41"/>
      <c r="E2" s="41"/>
      <c r="F2" s="41"/>
      <c r="G2" s="41"/>
      <c r="H2" s="41"/>
    </row>
    <row r="3" spans="1:8" ht="12.75">
      <c r="A3" s="40" t="s">
        <v>36</v>
      </c>
      <c r="B3" s="40"/>
      <c r="C3" s="40"/>
      <c r="D3" s="40"/>
      <c r="E3" s="40"/>
      <c r="F3" s="40"/>
      <c r="G3" s="40"/>
      <c r="H3" s="40"/>
    </row>
    <row r="4" spans="1:8" ht="12.75">
      <c r="A4" s="42" t="s">
        <v>2</v>
      </c>
      <c r="B4" s="42"/>
      <c r="C4" s="42"/>
      <c r="D4" s="42"/>
      <c r="E4" s="42"/>
      <c r="F4" s="42"/>
      <c r="G4" s="42"/>
      <c r="H4" s="42"/>
    </row>
    <row r="5" spans="1:8" ht="9" customHeight="1">
      <c r="A5" s="1"/>
      <c r="B5" s="1"/>
      <c r="C5" s="1"/>
      <c r="D5" s="1"/>
      <c r="E5" s="1"/>
      <c r="F5" s="1"/>
      <c r="G5" s="1"/>
      <c r="H5" s="1"/>
    </row>
    <row r="6" spans="1:9" ht="25.5" customHeight="1">
      <c r="A6" s="43" t="s">
        <v>3</v>
      </c>
      <c r="B6" s="44"/>
      <c r="C6" s="45"/>
      <c r="D6" s="3">
        <f>F6+H6</f>
        <v>2554.5</v>
      </c>
      <c r="E6" s="2" t="s">
        <v>4</v>
      </c>
      <c r="F6" s="3">
        <v>2241.3</v>
      </c>
      <c r="G6" s="2" t="s">
        <v>5</v>
      </c>
      <c r="H6" s="100">
        <v>313.2</v>
      </c>
      <c r="I6" s="101"/>
    </row>
    <row r="7" spans="1:9" ht="12.75">
      <c r="A7" s="46" t="s">
        <v>60</v>
      </c>
      <c r="B7" s="47"/>
      <c r="C7" s="47"/>
      <c r="D7" s="48"/>
      <c r="E7" s="38" t="s">
        <v>37</v>
      </c>
      <c r="F7" s="38" t="s">
        <v>38</v>
      </c>
      <c r="G7" s="38" t="s">
        <v>39</v>
      </c>
      <c r="H7" s="98" t="s">
        <v>61</v>
      </c>
      <c r="I7" s="102"/>
    </row>
    <row r="8" spans="1:9" ht="31.5" customHeight="1">
      <c r="A8" s="49"/>
      <c r="B8" s="50"/>
      <c r="C8" s="50"/>
      <c r="D8" s="51"/>
      <c r="E8" s="39"/>
      <c r="F8" s="39"/>
      <c r="G8" s="39"/>
      <c r="H8" s="99"/>
      <c r="I8" s="102"/>
    </row>
    <row r="9" spans="1:9" ht="12.75">
      <c r="A9" s="52" t="s">
        <v>29</v>
      </c>
      <c r="B9" s="53"/>
      <c r="C9" s="53"/>
      <c r="D9" s="54"/>
      <c r="E9" s="24">
        <f>E10+E11+E12</f>
        <v>15.66</v>
      </c>
      <c r="F9" s="24">
        <f>F10+F11+F12</f>
        <v>15.66</v>
      </c>
      <c r="G9" s="25">
        <f>G10+G11+G12+G21+G22</f>
        <v>16.71</v>
      </c>
      <c r="H9" s="26">
        <f>H10+H11+H12+H21+H22</f>
        <v>16.71672342924251</v>
      </c>
      <c r="I9" s="101"/>
    </row>
    <row r="10" spans="1:9" ht="12.75">
      <c r="A10" s="32" t="s">
        <v>6</v>
      </c>
      <c r="B10" s="33"/>
      <c r="C10" s="33"/>
      <c r="D10" s="34"/>
      <c r="E10" s="8">
        <v>7.99</v>
      </c>
      <c r="F10" s="8">
        <v>7.99</v>
      </c>
      <c r="G10" s="8">
        <v>7.99</v>
      </c>
      <c r="H10" s="10">
        <f>(H27-H29-H30-H31)/12/D6</f>
        <v>11.76456253669994</v>
      </c>
      <c r="I10" s="103"/>
    </row>
    <row r="11" spans="1:9" ht="12.75">
      <c r="A11" s="32" t="s">
        <v>7</v>
      </c>
      <c r="B11" s="33"/>
      <c r="C11" s="33"/>
      <c r="D11" s="34"/>
      <c r="E11" s="9">
        <v>5.52</v>
      </c>
      <c r="F11" s="9">
        <v>5.52</v>
      </c>
      <c r="G11" s="9">
        <v>5.52</v>
      </c>
      <c r="H11" s="10">
        <f>H37/12/D6</f>
        <v>1.287038885626672</v>
      </c>
      <c r="I11" s="101"/>
    </row>
    <row r="12" spans="1:9" ht="12.75">
      <c r="A12" s="32" t="s">
        <v>8</v>
      </c>
      <c r="B12" s="33"/>
      <c r="C12" s="33"/>
      <c r="D12" s="34"/>
      <c r="E12" s="9">
        <v>2.15</v>
      </c>
      <c r="F12" s="9">
        <v>2.15</v>
      </c>
      <c r="G12" s="9">
        <v>2.15</v>
      </c>
      <c r="H12" s="10">
        <f>H36/12/D6</f>
        <v>2.6712386637959153</v>
      </c>
      <c r="I12" s="104"/>
    </row>
    <row r="13" spans="1:9" ht="12.75">
      <c r="A13" s="32" t="s">
        <v>9</v>
      </c>
      <c r="B13" s="33"/>
      <c r="C13" s="33"/>
      <c r="D13" s="34"/>
      <c r="E13" s="9">
        <v>153.15</v>
      </c>
      <c r="F13" s="9"/>
      <c r="G13" s="9"/>
      <c r="H13" s="9"/>
      <c r="I13" s="101"/>
    </row>
    <row r="14" spans="1:8" ht="12.75">
      <c r="A14" s="32" t="s">
        <v>40</v>
      </c>
      <c r="B14" s="33"/>
      <c r="C14" s="33"/>
      <c r="D14" s="34"/>
      <c r="E14" s="9"/>
      <c r="F14" s="9">
        <v>26.26</v>
      </c>
      <c r="G14" s="9">
        <v>26.26</v>
      </c>
      <c r="H14" s="9"/>
    </row>
    <row r="15" spans="1:8" ht="12.75">
      <c r="A15" s="32" t="s">
        <v>41</v>
      </c>
      <c r="B15" s="33"/>
      <c r="C15" s="33"/>
      <c r="D15" s="34"/>
      <c r="E15" s="9"/>
      <c r="F15" s="9">
        <v>1782.97</v>
      </c>
      <c r="G15" s="9">
        <v>1782.97</v>
      </c>
      <c r="H15" s="9"/>
    </row>
    <row r="16" spans="1:8" ht="12.75">
      <c r="A16" s="32" t="s">
        <v>10</v>
      </c>
      <c r="B16" s="33"/>
      <c r="C16" s="33"/>
      <c r="D16" s="34"/>
      <c r="E16" s="9">
        <v>31.73</v>
      </c>
      <c r="F16" s="9">
        <v>32.78</v>
      </c>
      <c r="G16" s="9">
        <v>32.78</v>
      </c>
      <c r="H16" s="9"/>
    </row>
    <row r="17" spans="1:8" ht="12.75">
      <c r="A17" s="32" t="s">
        <v>11</v>
      </c>
      <c r="B17" s="33"/>
      <c r="C17" s="33"/>
      <c r="D17" s="34"/>
      <c r="E17" s="10"/>
      <c r="F17" s="9"/>
      <c r="G17" s="9"/>
      <c r="H17" s="9"/>
    </row>
    <row r="18" spans="1:8" ht="12.75">
      <c r="A18" s="32" t="s">
        <v>12</v>
      </c>
      <c r="B18" s="33"/>
      <c r="C18" s="33"/>
      <c r="D18" s="34"/>
      <c r="E18" s="9">
        <v>4.08</v>
      </c>
      <c r="F18" s="9">
        <v>4.28</v>
      </c>
      <c r="G18" s="9">
        <v>4.28</v>
      </c>
      <c r="H18" s="9"/>
    </row>
    <row r="19" spans="1:8" ht="12.75">
      <c r="A19" s="35" t="s">
        <v>13</v>
      </c>
      <c r="B19" s="36"/>
      <c r="C19" s="36"/>
      <c r="D19" s="37"/>
      <c r="E19" s="9">
        <v>2.06</v>
      </c>
      <c r="F19" s="9">
        <v>2.23</v>
      </c>
      <c r="G19" s="9">
        <v>2.23</v>
      </c>
      <c r="H19" s="9"/>
    </row>
    <row r="20" spans="1:8" ht="12.75">
      <c r="A20" s="11" t="s">
        <v>14</v>
      </c>
      <c r="B20" s="12"/>
      <c r="C20" s="12"/>
      <c r="D20" s="20"/>
      <c r="E20" s="20">
        <v>49.29</v>
      </c>
      <c r="F20" s="13">
        <v>49.29</v>
      </c>
      <c r="G20" s="13"/>
      <c r="H20" s="13"/>
    </row>
    <row r="21" spans="1:8" ht="12.75">
      <c r="A21" s="5" t="s">
        <v>42</v>
      </c>
      <c r="B21" s="6"/>
      <c r="C21" s="6"/>
      <c r="D21" s="21"/>
      <c r="E21" s="19"/>
      <c r="F21" s="19"/>
      <c r="G21" s="13">
        <v>0.27</v>
      </c>
      <c r="H21" s="13">
        <f>H41/12/D6</f>
        <v>0.21095126247798004</v>
      </c>
    </row>
    <row r="22" spans="1:8" ht="12.75">
      <c r="A22" s="11" t="s">
        <v>43</v>
      </c>
      <c r="B22" s="12"/>
      <c r="C22" s="12"/>
      <c r="D22" s="19"/>
      <c r="E22" s="19"/>
      <c r="F22" s="19"/>
      <c r="G22" s="13">
        <v>0.78</v>
      </c>
      <c r="H22" s="13">
        <f>H42/12/D6</f>
        <v>0.7829320806420043</v>
      </c>
    </row>
    <row r="23" spans="1:8" ht="12.75" customHeight="1">
      <c r="A23" s="56" t="s">
        <v>15</v>
      </c>
      <c r="B23" s="57"/>
      <c r="C23" s="57"/>
      <c r="D23" s="57"/>
      <c r="E23" s="57"/>
      <c r="F23" s="57"/>
      <c r="G23" s="58"/>
      <c r="H23" s="14">
        <v>537183.95</v>
      </c>
    </row>
    <row r="24" spans="1:8" ht="12.75">
      <c r="A24" s="56" t="s">
        <v>16</v>
      </c>
      <c r="B24" s="57"/>
      <c r="C24" s="57"/>
      <c r="D24" s="57"/>
      <c r="E24" s="57"/>
      <c r="F24" s="57"/>
      <c r="G24" s="58"/>
      <c r="H24" s="14">
        <v>501528.18</v>
      </c>
    </row>
    <row r="25" spans="1:8" ht="12.75" customHeight="1">
      <c r="A25" s="56" t="s">
        <v>17</v>
      </c>
      <c r="B25" s="57"/>
      <c r="C25" s="57"/>
      <c r="D25" s="57"/>
      <c r="E25" s="57"/>
      <c r="F25" s="57"/>
      <c r="G25" s="58"/>
      <c r="H25" s="15">
        <f>H43</f>
        <v>533597.28</v>
      </c>
    </row>
    <row r="26" spans="1:8" ht="15" customHeight="1">
      <c r="A26" s="59" t="s">
        <v>18</v>
      </c>
      <c r="B26" s="59"/>
      <c r="C26" s="59"/>
      <c r="D26" s="59"/>
      <c r="E26" s="59"/>
      <c r="F26" s="59"/>
      <c r="G26" s="60"/>
      <c r="H26" s="7" t="s">
        <v>19</v>
      </c>
    </row>
    <row r="27" spans="1:8" ht="12.75" customHeight="1">
      <c r="A27" s="61" t="s">
        <v>20</v>
      </c>
      <c r="B27" s="61"/>
      <c r="C27" s="61"/>
      <c r="D27" s="61"/>
      <c r="E27" s="61"/>
      <c r="F27" s="61"/>
      <c r="G27" s="61"/>
      <c r="H27" s="14">
        <f>H28+H29+H31+H32+H33+H34+H35+H30</f>
        <v>381793.74</v>
      </c>
    </row>
    <row r="28" spans="1:8" ht="107.25" customHeight="1">
      <c r="A28" s="62" t="s">
        <v>21</v>
      </c>
      <c r="B28" s="63"/>
      <c r="C28" s="63"/>
      <c r="D28" s="63"/>
      <c r="E28" s="63"/>
      <c r="F28" s="63"/>
      <c r="G28" s="64"/>
      <c r="H28" s="16">
        <f>788.57+160757.39+1846.77+18476.93+286.25+32460.06</f>
        <v>214615.97</v>
      </c>
    </row>
    <row r="29" spans="1:8" ht="12.75" customHeight="1">
      <c r="A29" s="65" t="s">
        <v>22</v>
      </c>
      <c r="B29" s="66"/>
      <c r="C29" s="66"/>
      <c r="D29" s="66"/>
      <c r="E29" s="66"/>
      <c r="F29" s="66"/>
      <c r="G29" s="67"/>
      <c r="H29" s="16">
        <v>4312.84</v>
      </c>
    </row>
    <row r="30" spans="1:8" ht="12.75" customHeight="1">
      <c r="A30" s="65" t="s">
        <v>23</v>
      </c>
      <c r="B30" s="66"/>
      <c r="C30" s="66"/>
      <c r="D30" s="66"/>
      <c r="E30" s="66"/>
      <c r="F30" s="66"/>
      <c r="G30" s="67"/>
      <c r="H30" s="17">
        <f>1601.11+12040.37+327.72</f>
        <v>13969.2</v>
      </c>
    </row>
    <row r="31" spans="1:8" ht="12.75" customHeight="1">
      <c r="A31" s="68" t="s">
        <v>24</v>
      </c>
      <c r="B31" s="68"/>
      <c r="C31" s="68"/>
      <c r="D31" s="68"/>
      <c r="E31" s="68"/>
      <c r="F31" s="68"/>
      <c r="G31" s="68"/>
      <c r="H31" s="17">
        <v>2880.8</v>
      </c>
    </row>
    <row r="32" spans="1:8" ht="12.75" customHeight="1">
      <c r="A32" s="65" t="s">
        <v>25</v>
      </c>
      <c r="B32" s="66"/>
      <c r="C32" s="66"/>
      <c r="D32" s="66"/>
      <c r="E32" s="66"/>
      <c r="F32" s="66"/>
      <c r="G32" s="67"/>
      <c r="H32" s="16">
        <v>1682.92</v>
      </c>
    </row>
    <row r="33" spans="1:8" ht="24" customHeight="1">
      <c r="A33" s="69" t="s">
        <v>26</v>
      </c>
      <c r="B33" s="70"/>
      <c r="C33" s="70"/>
      <c r="D33" s="70"/>
      <c r="E33" s="70"/>
      <c r="F33" s="70"/>
      <c r="G33" s="71"/>
      <c r="H33" s="17">
        <f>118.53+237.07</f>
        <v>355.6</v>
      </c>
    </row>
    <row r="34" spans="1:8" ht="25.5" customHeight="1">
      <c r="A34" s="55" t="s">
        <v>27</v>
      </c>
      <c r="B34" s="55"/>
      <c r="C34" s="55"/>
      <c r="D34" s="55"/>
      <c r="E34" s="55"/>
      <c r="F34" s="55"/>
      <c r="G34" s="55"/>
      <c r="H34" s="16">
        <f>1509.48+45.44+180.9+114.19+877.16+14888.25</f>
        <v>17615.42</v>
      </c>
    </row>
    <row r="35" spans="1:8" ht="52.5" customHeight="1">
      <c r="A35" s="55" t="s">
        <v>28</v>
      </c>
      <c r="B35" s="55"/>
      <c r="C35" s="55"/>
      <c r="D35" s="55"/>
      <c r="E35" s="55"/>
      <c r="F35" s="55"/>
      <c r="G35" s="55"/>
      <c r="H35" s="17">
        <v>126360.99</v>
      </c>
    </row>
    <row r="36" spans="1:8" ht="12.75" customHeight="1">
      <c r="A36" s="90" t="s">
        <v>53</v>
      </c>
      <c r="B36" s="91"/>
      <c r="C36" s="91"/>
      <c r="D36" s="91"/>
      <c r="E36" s="91"/>
      <c r="F36" s="91"/>
      <c r="G36" s="92"/>
      <c r="H36" s="15">
        <v>81884.15</v>
      </c>
    </row>
    <row r="37" spans="1:8" ht="12.75" customHeight="1">
      <c r="A37" s="61" t="s">
        <v>57</v>
      </c>
      <c r="B37" s="61"/>
      <c r="C37" s="61"/>
      <c r="D37" s="61"/>
      <c r="E37" s="61"/>
      <c r="F37" s="61"/>
      <c r="G37" s="61"/>
      <c r="H37" s="14">
        <f>H38+H39+H40</f>
        <v>39452.89</v>
      </c>
    </row>
    <row r="38" spans="1:8" ht="12.75" customHeight="1">
      <c r="A38" s="83" t="s">
        <v>50</v>
      </c>
      <c r="B38" s="84"/>
      <c r="C38" s="84"/>
      <c r="D38" s="84"/>
      <c r="E38" s="84"/>
      <c r="F38" s="84"/>
      <c r="G38" s="85"/>
      <c r="H38" s="17">
        <v>7246.82</v>
      </c>
    </row>
    <row r="39" spans="1:8" ht="12.75" customHeight="1">
      <c r="A39" s="65" t="s">
        <v>51</v>
      </c>
      <c r="B39" s="66"/>
      <c r="C39" s="66"/>
      <c r="D39" s="66"/>
      <c r="E39" s="66"/>
      <c r="F39" s="66"/>
      <c r="G39" s="67"/>
      <c r="H39" s="17">
        <v>5647.36</v>
      </c>
    </row>
    <row r="40" spans="1:8" ht="12.75" customHeight="1">
      <c r="A40" s="65" t="s">
        <v>52</v>
      </c>
      <c r="B40" s="66"/>
      <c r="C40" s="66"/>
      <c r="D40" s="66"/>
      <c r="E40" s="66"/>
      <c r="F40" s="66"/>
      <c r="G40" s="67"/>
      <c r="H40" s="17">
        <v>26558.71</v>
      </c>
    </row>
    <row r="41" spans="1:8" ht="12.75" customHeight="1">
      <c r="A41" s="61" t="s">
        <v>49</v>
      </c>
      <c r="B41" s="93"/>
      <c r="C41" s="93"/>
      <c r="D41" s="93"/>
      <c r="E41" s="93"/>
      <c r="F41" s="93"/>
      <c r="G41" s="93"/>
      <c r="H41" s="14">
        <v>6466.5</v>
      </c>
    </row>
    <row r="42" spans="1:8" ht="12.75" customHeight="1">
      <c r="A42" s="61" t="s">
        <v>48</v>
      </c>
      <c r="B42" s="93"/>
      <c r="C42" s="93"/>
      <c r="D42" s="93"/>
      <c r="E42" s="93"/>
      <c r="F42" s="93"/>
      <c r="G42" s="93"/>
      <c r="H42" s="14">
        <v>24000</v>
      </c>
    </row>
    <row r="43" spans="1:8" ht="12.75">
      <c r="A43" s="78" t="s">
        <v>29</v>
      </c>
      <c r="B43" s="78"/>
      <c r="C43" s="78"/>
      <c r="D43" s="78"/>
      <c r="E43" s="78"/>
      <c r="F43" s="78"/>
      <c r="G43" s="78"/>
      <c r="H43" s="14">
        <f>H27+H36+H37+H42+H41</f>
        <v>533597.28</v>
      </c>
    </row>
    <row r="44" spans="1:8" ht="12.75" customHeight="1">
      <c r="A44" s="79" t="s">
        <v>45</v>
      </c>
      <c r="B44" s="79"/>
      <c r="C44" s="79"/>
      <c r="D44" s="79"/>
      <c r="E44" s="79"/>
      <c r="F44" s="79"/>
      <c r="G44" s="79"/>
      <c r="H44" s="14">
        <f>267133.68+H23-H24</f>
        <v>302789.4499999999</v>
      </c>
    </row>
    <row r="45" spans="1:8" ht="12.75" customHeight="1">
      <c r="A45" s="56" t="s">
        <v>30</v>
      </c>
      <c r="B45" s="66"/>
      <c r="C45" s="66"/>
      <c r="D45" s="66"/>
      <c r="E45" s="66"/>
      <c r="F45" s="66"/>
      <c r="G45" s="67"/>
      <c r="H45" s="23">
        <v>12608.24</v>
      </c>
    </row>
    <row r="46" spans="1:8" ht="21" customHeight="1">
      <c r="A46" s="86" t="s">
        <v>31</v>
      </c>
      <c r="B46" s="87"/>
      <c r="C46" s="87"/>
      <c r="D46" s="87"/>
      <c r="E46" s="87"/>
      <c r="F46" s="87"/>
      <c r="G46" s="87"/>
      <c r="H46" s="14"/>
    </row>
    <row r="47" spans="1:8" ht="24.75" customHeight="1">
      <c r="A47" s="79" t="s">
        <v>34</v>
      </c>
      <c r="B47" s="79"/>
      <c r="C47" s="79"/>
      <c r="D47" s="79"/>
      <c r="E47" s="79"/>
      <c r="F47" s="79"/>
      <c r="G47" s="79"/>
      <c r="H47" s="14">
        <v>102217.47</v>
      </c>
    </row>
    <row r="48" spans="1:8" ht="13.5" customHeight="1">
      <c r="A48" s="75" t="s">
        <v>56</v>
      </c>
      <c r="B48" s="76"/>
      <c r="C48" s="76"/>
      <c r="D48" s="76"/>
      <c r="E48" s="76"/>
      <c r="F48" s="76"/>
      <c r="G48" s="77"/>
      <c r="H48" s="14">
        <v>543579.11</v>
      </c>
    </row>
    <row r="49" spans="1:8" ht="12.75" customHeight="1">
      <c r="A49" s="72" t="s">
        <v>32</v>
      </c>
      <c r="B49" s="88"/>
      <c r="C49" s="88"/>
      <c r="D49" s="88"/>
      <c r="E49" s="88"/>
      <c r="F49" s="88"/>
      <c r="G49" s="89"/>
      <c r="H49" s="17">
        <v>169862.29</v>
      </c>
    </row>
    <row r="50" spans="1:8" ht="12.75" customHeight="1">
      <c r="A50" s="72" t="s">
        <v>33</v>
      </c>
      <c r="B50" s="88"/>
      <c r="C50" s="88"/>
      <c r="D50" s="88"/>
      <c r="E50" s="88"/>
      <c r="F50" s="88"/>
      <c r="G50" s="89"/>
      <c r="H50" s="17">
        <v>157406.02</v>
      </c>
    </row>
    <row r="51" spans="1:8" ht="12.75" customHeight="1">
      <c r="A51" s="72" t="s">
        <v>58</v>
      </c>
      <c r="B51" s="88"/>
      <c r="C51" s="88"/>
      <c r="D51" s="88"/>
      <c r="E51" s="88"/>
      <c r="F51" s="88"/>
      <c r="G51" s="89"/>
      <c r="H51" s="17">
        <v>557.2</v>
      </c>
    </row>
    <row r="52" spans="1:8" ht="12.75" customHeight="1">
      <c r="A52" s="72" t="s">
        <v>59</v>
      </c>
      <c r="B52" s="88"/>
      <c r="C52" s="88"/>
      <c r="D52" s="88"/>
      <c r="E52" s="88"/>
      <c r="F52" s="88"/>
      <c r="G52" s="89"/>
      <c r="H52" s="17">
        <v>1487.96</v>
      </c>
    </row>
    <row r="53" spans="1:8" ht="12.75" customHeight="1">
      <c r="A53" s="80" t="s">
        <v>55</v>
      </c>
      <c r="B53" s="81"/>
      <c r="C53" s="81"/>
      <c r="D53" s="81"/>
      <c r="E53" s="81"/>
      <c r="F53" s="81"/>
      <c r="G53" s="82"/>
      <c r="H53" s="14">
        <v>208277</v>
      </c>
    </row>
    <row r="54" spans="1:8" ht="12.75" customHeight="1">
      <c r="A54" s="72" t="s">
        <v>54</v>
      </c>
      <c r="B54" s="73"/>
      <c r="C54" s="73"/>
      <c r="D54" s="73"/>
      <c r="E54" s="73"/>
      <c r="F54" s="73"/>
      <c r="G54" s="74"/>
      <c r="H54" s="17">
        <v>208277</v>
      </c>
    </row>
    <row r="55" spans="1:12" ht="12.75" customHeight="1">
      <c r="A55" s="75" t="s">
        <v>46</v>
      </c>
      <c r="B55" s="76"/>
      <c r="C55" s="76"/>
      <c r="D55" s="76"/>
      <c r="E55" s="76"/>
      <c r="F55" s="76"/>
      <c r="G55" s="77"/>
      <c r="H55" s="14">
        <v>496352.9</v>
      </c>
      <c r="K55" s="22">
        <f>H48+H50+H51+H52-H54</f>
        <v>494753.2899999999</v>
      </c>
      <c r="L55" s="22">
        <f>H55-K55</f>
        <v>1599.6100000001024</v>
      </c>
    </row>
    <row r="56" spans="1:8" ht="26.25" customHeight="1">
      <c r="A56" s="79" t="s">
        <v>47</v>
      </c>
      <c r="B56" s="79"/>
      <c r="C56" s="79"/>
      <c r="D56" s="79"/>
      <c r="E56" s="79"/>
      <c r="F56" s="79"/>
      <c r="G56" s="79"/>
      <c r="H56" s="14">
        <f>H47+H49-H50</f>
        <v>114673.74000000002</v>
      </c>
    </row>
    <row r="57" spans="1:8" ht="12.75">
      <c r="A57" s="4"/>
      <c r="B57" s="18"/>
      <c r="C57" s="18"/>
      <c r="D57" s="18"/>
      <c r="E57" s="18"/>
      <c r="F57" s="18"/>
      <c r="G57" s="18"/>
      <c r="H57" s="18"/>
    </row>
    <row r="58" spans="1:8" ht="12.75" customHeight="1">
      <c r="A58" s="46" t="s">
        <v>66</v>
      </c>
      <c r="B58" s="48"/>
      <c r="C58" s="46" t="s">
        <v>67</v>
      </c>
      <c r="D58" s="94"/>
      <c r="E58" s="95" t="s">
        <v>62</v>
      </c>
      <c r="F58" s="52"/>
      <c r="G58" s="96" t="s">
        <v>63</v>
      </c>
      <c r="H58" s="18"/>
    </row>
    <row r="59" spans="1:8" ht="26.25" thickBot="1">
      <c r="A59" s="27" t="s">
        <v>64</v>
      </c>
      <c r="B59" s="28" t="s">
        <v>65</v>
      </c>
      <c r="C59" s="27" t="s">
        <v>64</v>
      </c>
      <c r="D59" s="28" t="s">
        <v>65</v>
      </c>
      <c r="E59" s="27" t="s">
        <v>64</v>
      </c>
      <c r="F59" s="29" t="s">
        <v>65</v>
      </c>
      <c r="G59" s="97"/>
      <c r="H59" s="18"/>
    </row>
    <row r="60" spans="1:8" ht="12.75">
      <c r="A60" s="30">
        <v>508882.1</v>
      </c>
      <c r="B60" s="30">
        <f>534192.34-7978.95</f>
        <v>526213.39</v>
      </c>
      <c r="C60" s="30">
        <v>528961.52</v>
      </c>
      <c r="D60" s="30">
        <f>556423.78-2708.94</f>
        <v>553714.8400000001</v>
      </c>
      <c r="E60" s="30">
        <v>501528.18</v>
      </c>
      <c r="F60" s="30">
        <v>533597.28</v>
      </c>
      <c r="G60" s="31">
        <f>A60+C60-B60-D60+E60-F60</f>
        <v>-74153.71000000014</v>
      </c>
      <c r="H60" s="18"/>
    </row>
    <row r="61" spans="1:8" ht="12.75">
      <c r="A61" s="4"/>
      <c r="B61" s="18"/>
      <c r="C61" s="18"/>
      <c r="D61" s="18"/>
      <c r="E61" s="18"/>
      <c r="F61" s="18"/>
      <c r="G61" s="18"/>
      <c r="H61" s="18"/>
    </row>
    <row r="62" spans="1:8" ht="12">
      <c r="A62" s="4"/>
      <c r="B62" s="4" t="s">
        <v>35</v>
      </c>
      <c r="C62" s="4"/>
      <c r="D62" s="4"/>
      <c r="E62" s="4" t="s">
        <v>44</v>
      </c>
      <c r="F62" s="4"/>
      <c r="G62" s="4"/>
      <c r="H62" s="4"/>
    </row>
  </sheetData>
  <sheetProtection/>
  <mergeCells count="60">
    <mergeCell ref="A58:B58"/>
    <mergeCell ref="C58:D58"/>
    <mergeCell ref="E58:F58"/>
    <mergeCell ref="G58:G59"/>
    <mergeCell ref="I7:I8"/>
    <mergeCell ref="H7:H8"/>
    <mergeCell ref="A50:G50"/>
    <mergeCell ref="A55:G55"/>
    <mergeCell ref="A56:G56"/>
    <mergeCell ref="A45:G45"/>
    <mergeCell ref="A46:G46"/>
    <mergeCell ref="A47:G47"/>
    <mergeCell ref="A49:G49"/>
    <mergeCell ref="A51:G51"/>
    <mergeCell ref="A52:G52"/>
    <mergeCell ref="A36:G36"/>
    <mergeCell ref="A37:G37"/>
    <mergeCell ref="A40:G40"/>
    <mergeCell ref="A42:G42"/>
    <mergeCell ref="A41:G41"/>
    <mergeCell ref="A31:G31"/>
    <mergeCell ref="A32:G32"/>
    <mergeCell ref="A33:G33"/>
    <mergeCell ref="A54:G54"/>
    <mergeCell ref="A48:G48"/>
    <mergeCell ref="A43:G43"/>
    <mergeCell ref="A44:G44"/>
    <mergeCell ref="A53:G53"/>
    <mergeCell ref="A38:G38"/>
    <mergeCell ref="A39:G39"/>
    <mergeCell ref="A34:G34"/>
    <mergeCell ref="A35:G35"/>
    <mergeCell ref="A23:G23"/>
    <mergeCell ref="A24:G24"/>
    <mergeCell ref="A25:G25"/>
    <mergeCell ref="A26:G26"/>
    <mergeCell ref="A27:G27"/>
    <mergeCell ref="A28:G28"/>
    <mergeCell ref="A29:G29"/>
    <mergeCell ref="A30:G30"/>
    <mergeCell ref="A16:D16"/>
    <mergeCell ref="A1:H1"/>
    <mergeCell ref="A2:H2"/>
    <mergeCell ref="A3:H3"/>
    <mergeCell ref="A4:H4"/>
    <mergeCell ref="A6:C6"/>
    <mergeCell ref="F7:F8"/>
    <mergeCell ref="G7:G8"/>
    <mergeCell ref="A7:D8"/>
    <mergeCell ref="A9:D9"/>
    <mergeCell ref="A17:D17"/>
    <mergeCell ref="A18:D18"/>
    <mergeCell ref="A19:D19"/>
    <mergeCell ref="E7:E8"/>
    <mergeCell ref="A10:D10"/>
    <mergeCell ref="A11:D11"/>
    <mergeCell ref="A12:D12"/>
    <mergeCell ref="A13:D13"/>
    <mergeCell ref="A14:D14"/>
    <mergeCell ref="A15:D15"/>
  </mergeCells>
  <printOptions/>
  <pageMargins left="1.141732283464567" right="0.15748031496062992" top="0.1968503937007874" bottom="0.1968503937007874" header="0.11811023622047245" footer="0.11811023622047245"/>
  <pageSetup fitToHeight="1" fitToWidth="1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2019-03-18T12:48:04Z</cp:lastPrinted>
  <dcterms:created xsi:type="dcterms:W3CDTF">1996-10-08T23:32:33Z</dcterms:created>
  <dcterms:modified xsi:type="dcterms:W3CDTF">2019-03-19T06:05:01Z</dcterms:modified>
  <cp:category/>
  <cp:version/>
  <cp:contentType/>
  <cp:contentStatus/>
</cp:coreProperties>
</file>